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0" windowWidth="25200" windowHeight="11295" firstSheet="2" activeTab="2"/>
  </bookViews>
  <sheets>
    <sheet name="пример" sheetId="8" state="hidden" r:id="rId1"/>
    <sheet name="квартальный отчет Вариант 1" sheetId="4" state="hidden" r:id="rId2"/>
    <sheet name="01" sheetId="37" r:id="rId3"/>
    <sheet name="02" sheetId="38" r:id="rId4"/>
    <sheet name="3" sheetId="33" r:id="rId5"/>
    <sheet name="4" sheetId="35" r:id="rId6"/>
    <sheet name="5" sheetId="30" r:id="rId7"/>
    <sheet name="6" sheetId="29" r:id="rId8"/>
    <sheet name="7" sheetId="27" r:id="rId9"/>
    <sheet name="8" sheetId="26" r:id="rId10"/>
    <sheet name="9" sheetId="36" r:id="rId11"/>
  </sheets>
  <definedNames>
    <definedName name="_xlnm._FilterDatabase" localSheetId="0" hidden="1">пример!$A$3:$O$16</definedName>
    <definedName name="_xlnm.Print_Titles" localSheetId="4">'3'!$9:$9</definedName>
    <definedName name="_xlnm.Print_Titles" localSheetId="5">'4'!$9:$9</definedName>
    <definedName name="_xlnm.Print_Titles" localSheetId="6">'5'!$9:$9</definedName>
    <definedName name="_xlnm.Print_Titles" localSheetId="7">'6'!$9:$9</definedName>
    <definedName name="_xlnm.Print_Titles" localSheetId="8">'7'!$9:$9</definedName>
    <definedName name="_xlnm.Print_Titles" localSheetId="9">'8'!$9:$9</definedName>
    <definedName name="_xlnm.Print_Titles" localSheetId="10">'9'!$9:$9</definedName>
    <definedName name="километр" localSheetId="4">#REF!</definedName>
    <definedName name="километр" localSheetId="5">#REF!</definedName>
    <definedName name="километр" localSheetId="6">#REF!</definedName>
    <definedName name="километр" localSheetId="7">#REF!</definedName>
    <definedName name="километр" localSheetId="8">#REF!</definedName>
    <definedName name="километр" localSheetId="9">#REF!</definedName>
    <definedName name="километр" localSheetId="10">#REF!</definedName>
    <definedName name="километр" localSheetId="1">#REF!</definedName>
    <definedName name="километр" localSheetId="0">#REF!</definedName>
    <definedName name="километр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5" i="38" l="1"/>
  <c r="G43" i="38"/>
  <c r="O13" i="37" l="1"/>
  <c r="N13" i="37"/>
  <c r="G28" i="38" l="1"/>
  <c r="N28" i="38"/>
  <c r="O28" i="38"/>
  <c r="M28" i="38"/>
  <c r="N29" i="38"/>
  <c r="O29" i="38"/>
  <c r="M29" i="38"/>
  <c r="G24" i="38" l="1"/>
  <c r="N24" i="38"/>
  <c r="O24" i="38"/>
  <c r="M24" i="38"/>
  <c r="N25" i="38"/>
  <c r="O25" i="38"/>
  <c r="M25" i="38"/>
  <c r="N36" i="38" l="1"/>
  <c r="O36" i="38"/>
  <c r="M36" i="38"/>
  <c r="N38" i="38"/>
  <c r="O38" i="38"/>
  <c r="M38" i="38"/>
  <c r="N37" i="38"/>
  <c r="O37" i="38"/>
  <c r="M37" i="38"/>
  <c r="M58" i="38"/>
  <c r="N13" i="38"/>
  <c r="O13" i="38"/>
  <c r="M13" i="38"/>
  <c r="M11" i="36"/>
  <c r="N11" i="36"/>
  <c r="M12" i="36"/>
  <c r="N12" i="36"/>
  <c r="L10" i="36"/>
  <c r="L11" i="36"/>
  <c r="L12" i="36"/>
  <c r="M14" i="36"/>
  <c r="N14" i="36"/>
  <c r="L14" i="36"/>
  <c r="L15" i="29" l="1"/>
  <c r="L13" i="29"/>
  <c r="L22" i="30"/>
  <c r="N14" i="37" l="1"/>
  <c r="N13" i="35" l="1"/>
  <c r="M13" i="35"/>
  <c r="M10" i="35"/>
  <c r="N10" i="35"/>
  <c r="M11" i="35"/>
  <c r="N11" i="35"/>
  <c r="M12" i="35"/>
  <c r="N12" i="35"/>
  <c r="N26" i="35"/>
  <c r="M26" i="35"/>
  <c r="L26" i="35"/>
  <c r="L27" i="35"/>
  <c r="L11" i="35" s="1"/>
  <c r="L28" i="35"/>
  <c r="G27" i="35"/>
  <c r="G26" i="35"/>
  <c r="L13" i="35" l="1"/>
  <c r="L15" i="35"/>
  <c r="L13" i="33"/>
  <c r="L15" i="33"/>
  <c r="M45" i="35"/>
  <c r="N45" i="35"/>
  <c r="L45" i="35"/>
  <c r="M114" i="38"/>
  <c r="N14" i="38"/>
  <c r="O14" i="38"/>
  <c r="N15" i="38"/>
  <c r="O15" i="38"/>
  <c r="M14" i="38"/>
  <c r="M15" i="38"/>
  <c r="N10" i="37" l="1"/>
  <c r="O10" i="37"/>
  <c r="M10" i="37"/>
  <c r="N11" i="37"/>
  <c r="O11" i="37"/>
  <c r="M11" i="37"/>
  <c r="N12" i="37"/>
  <c r="O12" i="37"/>
  <c r="M12" i="37"/>
  <c r="N22" i="37"/>
  <c r="O22" i="37"/>
  <c r="G30" i="37"/>
  <c r="G29" i="37"/>
  <c r="M22" i="37"/>
  <c r="M13" i="37"/>
  <c r="O14" i="37"/>
  <c r="M14" i="37"/>
  <c r="N15" i="37"/>
  <c r="O15" i="37"/>
  <c r="M15" i="37"/>
  <c r="N121" i="38" l="1"/>
  <c r="O121" i="38"/>
  <c r="M123" i="38"/>
  <c r="M121" i="38" s="1"/>
  <c r="G114" i="38"/>
  <c r="M116" i="38"/>
  <c r="G57" i="38"/>
  <c r="N58" i="38"/>
  <c r="N57" i="38" s="1"/>
  <c r="O58" i="38"/>
  <c r="O57" i="38" s="1"/>
  <c r="M57" i="38"/>
  <c r="N52" i="38" l="1"/>
  <c r="O52" i="38"/>
  <c r="M52" i="38"/>
  <c r="N53" i="38"/>
  <c r="O53" i="38"/>
  <c r="M53" i="38"/>
  <c r="N43" i="38"/>
  <c r="O43" i="38"/>
  <c r="M43" i="38"/>
  <c r="N45" i="38"/>
  <c r="O45" i="38"/>
  <c r="M45" i="38"/>
  <c r="N32" i="38" l="1"/>
  <c r="O32" i="38"/>
  <c r="M32" i="38"/>
  <c r="N33" i="38"/>
  <c r="N11" i="38" s="1"/>
  <c r="O33" i="38"/>
  <c r="O11" i="38" s="1"/>
  <c r="M33" i="38"/>
  <c r="M11" i="38" s="1"/>
  <c r="N20" i="38"/>
  <c r="N10" i="38" s="1"/>
  <c r="O20" i="38"/>
  <c r="M20" i="38"/>
  <c r="N22" i="38"/>
  <c r="N12" i="38" s="1"/>
  <c r="O22" i="38"/>
  <c r="O12" i="38" s="1"/>
  <c r="M22" i="38"/>
  <c r="M12" i="38" s="1"/>
  <c r="G20" i="38"/>
  <c r="N29" i="37"/>
  <c r="O29" i="37"/>
  <c r="M29" i="37"/>
  <c r="N31" i="37"/>
  <c r="O31" i="37"/>
  <c r="M31" i="37"/>
  <c r="N30" i="37"/>
  <c r="O30" i="37"/>
  <c r="M30" i="37"/>
  <c r="M10" i="38" l="1"/>
  <c r="O10" i="38"/>
  <c r="O75" i="37"/>
  <c r="N75" i="37"/>
  <c r="M77" i="37"/>
  <c r="G75" i="37" l="1"/>
  <c r="M59" i="37"/>
  <c r="N47" i="37" l="1"/>
  <c r="O47" i="37"/>
  <c r="M47" i="37"/>
  <c r="N48" i="37"/>
  <c r="O48" i="37"/>
  <c r="M48" i="37"/>
  <c r="J20" i="37" l="1"/>
  <c r="I20" i="37"/>
  <c r="J13" i="37"/>
  <c r="I13" i="37"/>
  <c r="L56" i="38"/>
  <c r="L55" i="38"/>
  <c r="G52" i="38"/>
  <c r="L121" i="38"/>
  <c r="G121" i="38"/>
  <c r="L68" i="38"/>
  <c r="L66" i="38"/>
  <c r="L64" i="38"/>
  <c r="L117" i="38"/>
  <c r="L118" i="38"/>
  <c r="L114" i="38" s="1"/>
  <c r="L43" i="38"/>
  <c r="L35" i="38"/>
  <c r="L32" i="38"/>
  <c r="L36" i="38"/>
  <c r="G36" i="38"/>
  <c r="L20" i="38"/>
  <c r="L13" i="38"/>
  <c r="G13" i="38"/>
  <c r="L132" i="37"/>
  <c r="L130" i="37"/>
  <c r="L129" i="37"/>
  <c r="L128" i="37"/>
  <c r="L126" i="37"/>
  <c r="L125" i="37"/>
  <c r="L124" i="37"/>
  <c r="L123" i="37"/>
  <c r="L122" i="37"/>
  <c r="L121" i="37"/>
  <c r="L120" i="37"/>
  <c r="L117" i="37"/>
  <c r="L116" i="37"/>
  <c r="L115" i="37"/>
  <c r="L114" i="37"/>
  <c r="L113" i="37"/>
  <c r="L112" i="37"/>
  <c r="L110" i="37"/>
  <c r="L109" i="37"/>
  <c r="L104" i="37"/>
  <c r="L102" i="37"/>
  <c r="L94" i="37"/>
  <c r="L93" i="37"/>
  <c r="L89" i="37"/>
  <c r="L86" i="37"/>
  <c r="L84" i="37"/>
  <c r="L81" i="37"/>
  <c r="M75" i="37"/>
  <c r="L55" i="37"/>
  <c r="M46" i="37"/>
  <c r="L51" i="37"/>
  <c r="L71" i="37"/>
  <c r="L66" i="37"/>
  <c r="L64" i="37"/>
  <c r="M57" i="37"/>
  <c r="L57" i="37" s="1"/>
  <c r="G57" i="37"/>
  <c r="L42" i="37"/>
  <c r="L40" i="37"/>
  <c r="L38" i="37"/>
  <c r="L36" i="37"/>
  <c r="L33" i="37"/>
  <c r="L32" i="37"/>
  <c r="M20" i="37"/>
  <c r="L26" i="37"/>
  <c r="L25" i="37"/>
  <c r="L24" i="37"/>
  <c r="L23" i="37"/>
  <c r="G20" i="37"/>
  <c r="G13" i="37"/>
  <c r="L57" i="38" l="1"/>
  <c r="L52" i="38"/>
  <c r="L20" i="37"/>
  <c r="L75" i="37"/>
  <c r="L29" i="37"/>
  <c r="L46" i="37"/>
  <c r="L13" i="37"/>
  <c r="L10" i="38" l="1"/>
  <c r="L10" i="37"/>
  <c r="M13" i="33"/>
  <c r="N13" i="33"/>
  <c r="M34" i="33"/>
  <c r="N34" i="33"/>
  <c r="L34" i="33"/>
  <c r="M36" i="33"/>
  <c r="N36" i="33"/>
  <c r="L36" i="33"/>
  <c r="J34" i="33" l="1"/>
  <c r="I34" i="33"/>
  <c r="M32" i="33"/>
  <c r="N32" i="33"/>
  <c r="L32" i="33"/>
  <c r="M18" i="33" l="1"/>
  <c r="M10" i="33" s="1"/>
  <c r="N18" i="33"/>
  <c r="L18" i="33"/>
  <c r="M19" i="33"/>
  <c r="M11" i="33" s="1"/>
  <c r="N19" i="33"/>
  <c r="N11" i="33" s="1"/>
  <c r="L19" i="33"/>
  <c r="M23" i="33"/>
  <c r="N23" i="33"/>
  <c r="L23" i="33"/>
  <c r="M26" i="33"/>
  <c r="N26" i="33"/>
  <c r="L26" i="33"/>
  <c r="M28" i="33"/>
  <c r="N28" i="33"/>
  <c r="L28" i="33"/>
  <c r="L11" i="33" l="1"/>
  <c r="N10" i="33"/>
  <c r="G26" i="33"/>
  <c r="M15" i="33"/>
  <c r="M12" i="33" s="1"/>
  <c r="N15" i="33"/>
  <c r="N12" i="33" s="1"/>
  <c r="L12" i="33"/>
  <c r="M47" i="35" l="1"/>
  <c r="N47" i="35"/>
  <c r="L47" i="35"/>
  <c r="G45" i="35"/>
  <c r="L41" i="35"/>
  <c r="L12" i="35" s="1"/>
  <c r="M22" i="35" l="1"/>
  <c r="N22" i="35"/>
  <c r="L22" i="35"/>
  <c r="M24" i="35"/>
  <c r="N24" i="35"/>
  <c r="L24" i="35"/>
  <c r="M18" i="35"/>
  <c r="N18" i="35"/>
  <c r="L18" i="35"/>
  <c r="M20" i="35"/>
  <c r="N20" i="35"/>
  <c r="L20" i="35"/>
  <c r="M15" i="35" l="1"/>
  <c r="N15" i="35"/>
  <c r="G13" i="35"/>
  <c r="M21" i="30"/>
  <c r="N21" i="30"/>
  <c r="L21" i="30"/>
  <c r="M23" i="30"/>
  <c r="M12" i="30" s="1"/>
  <c r="N23" i="30"/>
  <c r="N12" i="30" s="1"/>
  <c r="L23" i="30"/>
  <c r="L12" i="30" s="1"/>
  <c r="N22" i="30"/>
  <c r="M22" i="30"/>
  <c r="M17" i="30"/>
  <c r="N17" i="30"/>
  <c r="L17" i="30"/>
  <c r="M18" i="30"/>
  <c r="N18" i="30"/>
  <c r="L18" i="30"/>
  <c r="M13" i="30"/>
  <c r="N13" i="30"/>
  <c r="L13" i="30"/>
  <c r="M14" i="30"/>
  <c r="N14" i="30"/>
  <c r="L14" i="30"/>
  <c r="M13" i="29"/>
  <c r="N13" i="29"/>
  <c r="M14" i="29"/>
  <c r="N14" i="29"/>
  <c r="L14" i="29"/>
  <c r="G13" i="29"/>
  <c r="M28" i="29"/>
  <c r="N28" i="29"/>
  <c r="L28" i="29"/>
  <c r="M29" i="29"/>
  <c r="N29" i="29"/>
  <c r="L29" i="29"/>
  <c r="M30" i="29"/>
  <c r="N30" i="29"/>
  <c r="L30" i="29"/>
  <c r="M18" i="29"/>
  <c r="N18" i="29"/>
  <c r="L18" i="29"/>
  <c r="M19" i="29"/>
  <c r="N19" i="29"/>
  <c r="M20" i="29"/>
  <c r="N20" i="29"/>
  <c r="M23" i="29"/>
  <c r="N23" i="29"/>
  <c r="L23" i="29"/>
  <c r="M24" i="29"/>
  <c r="N24" i="29"/>
  <c r="L24" i="29"/>
  <c r="M25" i="29"/>
  <c r="N25" i="29"/>
  <c r="L25" i="29"/>
  <c r="G23" i="29"/>
  <c r="L10" i="30" l="1"/>
  <c r="N10" i="30"/>
  <c r="M11" i="30"/>
  <c r="L11" i="30"/>
  <c r="N11" i="30"/>
  <c r="M10" i="30"/>
  <c r="L12" i="29"/>
  <c r="L11" i="29"/>
  <c r="N10" i="29"/>
  <c r="N11" i="29"/>
  <c r="M10" i="29"/>
  <c r="N12" i="29"/>
  <c r="M11" i="29"/>
  <c r="M12" i="29"/>
  <c r="L10" i="29"/>
  <c r="M11" i="27"/>
  <c r="N11" i="27"/>
  <c r="L11" i="27"/>
  <c r="M24" i="27"/>
  <c r="N24" i="27"/>
  <c r="L24" i="27"/>
  <c r="M20" i="27"/>
  <c r="N20" i="27"/>
  <c r="L20" i="27"/>
  <c r="M15" i="27"/>
  <c r="N15" i="27"/>
  <c r="L15" i="27"/>
  <c r="J17" i="26"/>
  <c r="I17" i="26"/>
  <c r="G17" i="26"/>
  <c r="M15" i="26"/>
  <c r="N15" i="26"/>
  <c r="L15" i="26"/>
  <c r="M19" i="26"/>
  <c r="N19" i="26"/>
  <c r="L19" i="26"/>
  <c r="M17" i="26"/>
  <c r="N17" i="26"/>
  <c r="L17" i="26"/>
  <c r="M18" i="26"/>
  <c r="N18" i="26"/>
  <c r="L18" i="26"/>
  <c r="M13" i="26"/>
  <c r="N13" i="26"/>
  <c r="L13" i="26"/>
  <c r="N13" i="36"/>
  <c r="N10" i="36" s="1"/>
  <c r="M13" i="36"/>
  <c r="M10" i="36" s="1"/>
  <c r="L13" i="36"/>
  <c r="L12" i="27" l="1"/>
  <c r="N12" i="27"/>
  <c r="M12" i="27"/>
  <c r="L12" i="26"/>
  <c r="N12" i="26"/>
  <c r="N11" i="26"/>
  <c r="M12" i="26"/>
  <c r="L10" i="26"/>
  <c r="M10" i="26"/>
  <c r="M11" i="26"/>
  <c r="L11" i="26"/>
  <c r="N10" i="26"/>
  <c r="M13" i="27" l="1"/>
  <c r="N13" i="27"/>
  <c r="L13" i="27" l="1"/>
  <c r="L39" i="35" l="1"/>
  <c r="L10" i="35" s="1"/>
  <c r="G39" i="35"/>
  <c r="G18" i="35"/>
  <c r="L18" i="27" l="1"/>
  <c r="G18" i="27"/>
  <c r="G30" i="33" l="1"/>
  <c r="G34" i="33"/>
  <c r="L30" i="33" l="1"/>
  <c r="G13" i="26" l="1"/>
  <c r="N22" i="27"/>
  <c r="M22" i="27"/>
  <c r="L22" i="27"/>
  <c r="L10" i="27" s="1"/>
  <c r="G22" i="27"/>
  <c r="N18" i="27"/>
  <c r="N10" i="27" s="1"/>
  <c r="M18" i="27"/>
  <c r="M10" i="27" s="1"/>
  <c r="G13" i="27"/>
  <c r="L22" i="33"/>
  <c r="L10" i="33" s="1"/>
  <c r="Q10" i="4"/>
  <c r="L18" i="8"/>
  <c r="L17" i="8"/>
  <c r="L16" i="8"/>
  <c r="L15" i="8"/>
  <c r="L14" i="8"/>
  <c r="L13" i="8"/>
  <c r="L12" i="8"/>
  <c r="L11" i="8"/>
  <c r="O10" i="8"/>
  <c r="N10" i="8"/>
  <c r="M10" i="8"/>
  <c r="K10" i="8"/>
  <c r="L9" i="8"/>
  <c r="L8" i="8"/>
  <c r="L7" i="8"/>
  <c r="L6" i="8"/>
  <c r="O5" i="8"/>
  <c r="N5" i="8"/>
  <c r="M5" i="8"/>
  <c r="K5" i="8"/>
  <c r="L10" i="8" l="1"/>
  <c r="L5" i="8"/>
</calcChain>
</file>

<file path=xl/sharedStrings.xml><?xml version="1.0" encoding="utf-8"?>
<sst xmlns="http://schemas.openxmlformats.org/spreadsheetml/2006/main" count="2737" uniqueCount="576">
  <si>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</si>
  <si>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</si>
  <si>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</si>
  <si>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</si>
  <si>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</si>
  <si>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</si>
  <si>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</si>
  <si>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</si>
  <si>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</si>
  <si>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</si>
  <si>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</si>
  <si>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</si>
  <si>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</si>
  <si>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</si>
  <si>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</si>
  <si>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</si>
  <si>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</si>
  <si>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</si>
  <si>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</si>
  <si>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</si>
  <si>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</si>
  <si>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</si>
  <si>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</si>
  <si>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</si>
  <si>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</si>
  <si>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</si>
  <si>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</si>
  <si>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</si>
  <si>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</si>
  <si>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</si>
  <si>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</si>
  <si>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</si>
  <si>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</si>
  <si>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</si>
  <si>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</si>
  <si>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</si>
  <si>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</si>
  <si>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</si>
  <si>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</si>
  <si>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</si>
  <si>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</si>
  <si>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</si>
  <si>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</si>
  <si>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</si>
  <si>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</si>
  <si>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</si>
  <si>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</si>
  <si>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</si>
  <si>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</si>
  <si>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</si>
  <si>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</si>
  <si>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</si>
  <si>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</si>
  <si>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</si>
  <si>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</si>
  <si>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</si>
  <si>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</si>
  <si>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</si>
  <si>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</si>
  <si>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</si>
  <si>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</si>
  <si>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</si>
  <si>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</si>
  <si>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</si>
  <si>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</si>
  <si>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</si>
  <si>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</si>
  <si>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</si>
  <si>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</si>
  <si>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</si>
  <si>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</si>
  <si>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</si>
  <si>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</si>
  <si>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</si>
  <si>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</si>
  <si>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</si>
  <si>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</si>
  <si>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</si>
  <si>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</si>
  <si>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</si>
  <si>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</si>
  <si>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</si>
  <si>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</si>
  <si>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</si>
  <si>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</si>
  <si>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</si>
  <si>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</si>
  <si>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</si>
  <si>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Ед. изм.</t>
  </si>
  <si>
    <t xml:space="preserve">Основное мероприятие / направление расходов / мероприятие </t>
  </si>
  <si>
    <t>Плановое значение</t>
  </si>
  <si>
    <t>Код   основного мероприятия</t>
  </si>
  <si>
    <t>Организация предоставления общедоступного, бесплатного дошкольного образования</t>
  </si>
  <si>
    <t xml:space="preserve">Организация предоставления общедоступного и бесплатного начального общего, основного общего, среднего общего образования  по основным общеобразовательным программам </t>
  </si>
  <si>
    <t>03</t>
  </si>
  <si>
    <t>Организация предоставления дополнительного образования детей в образовательных организациях</t>
  </si>
  <si>
    <t>04</t>
  </si>
  <si>
    <t>06</t>
  </si>
  <si>
    <t>Региональный проект "Цифровая образовательная среда"</t>
  </si>
  <si>
    <t>07</t>
  </si>
  <si>
    <t>Региональный проект "Современная школа"</t>
  </si>
  <si>
    <t>ед.</t>
  </si>
  <si>
    <t>человеко-час</t>
  </si>
  <si>
    <t>Гражданское и патриотическое воспитание воспитание, поддержка талантливых детей</t>
  </si>
  <si>
    <t>Развитие кадрового потенциала и инновационных технологий в сфере управления</t>
  </si>
  <si>
    <t>Строительство общеобразовательной школы в Юго-Восточном жилом районе г. Калининграда</t>
  </si>
  <si>
    <t>МАДОУ ЦРР д/с № 7</t>
  </si>
  <si>
    <t>МАДОУ д/с № 12</t>
  </si>
  <si>
    <t>МАДОУ д/с № 74</t>
  </si>
  <si>
    <t>МАДОУ д/с № 6</t>
  </si>
  <si>
    <t>МАДОУ д/с № 10</t>
  </si>
  <si>
    <t>МАДОУ д/с № 14</t>
  </si>
  <si>
    <t>МБДОУ д/с № 16</t>
  </si>
  <si>
    <t>МАДОУ ЦРР д/с № 19</t>
  </si>
  <si>
    <t>МАДОУ д/с № 22</t>
  </si>
  <si>
    <t>МАДОУ д/с № 23</t>
  </si>
  <si>
    <t>МАДОУ ЦРР д/с № 31</t>
  </si>
  <si>
    <t>МАДОУ д/с № 36</t>
  </si>
  <si>
    <t>МАДОУ д/с № 37</t>
  </si>
  <si>
    <t>МАДОУ ЦРР д/с № 43</t>
  </si>
  <si>
    <t>МАДОУ д/с № 44</t>
  </si>
  <si>
    <t>МАДОУ ЦРР д/с № 53</t>
  </si>
  <si>
    <t>МАДОУ д/с № 55</t>
  </si>
  <si>
    <t>МАДОУ ЦРР д/с № 71</t>
  </si>
  <si>
    <t>МАДОУ д/с № 74</t>
  </si>
  <si>
    <t>МАДОУ ЦРР д/с № 76</t>
  </si>
  <si>
    <t>МАДОУ  ЦРР д/с № 83</t>
  </si>
  <si>
    <t>МАДОУ ЦРР д/с № 98</t>
  </si>
  <si>
    <t>МАДОУ д/с № 100</t>
  </si>
  <si>
    <t>МАДОУ д/с № 104</t>
  </si>
  <si>
    <t>МАДОУ ЦРР д/с № 105</t>
  </si>
  <si>
    <t>МАДОУ ЦРР д/с № 107</t>
  </si>
  <si>
    <t>МАДОУ ЦРР д/с № 110</t>
  </si>
  <si>
    <t>МАДОУ ЦРР д/с № 111</t>
  </si>
  <si>
    <t>МАДОУ ЦРР д/с № 116</t>
  </si>
  <si>
    <t>МАДОУ ЦРР д/с № 119</t>
  </si>
  <si>
    <t>МАДОУ ЦРР д/с № 121</t>
  </si>
  <si>
    <t>МАДОУ ЦРР д/с № 124</t>
  </si>
  <si>
    <t>МАДОУ д/с № 125</t>
  </si>
  <si>
    <t>МАДОУ ЦРР д/с № 128</t>
  </si>
  <si>
    <t>МАДОУ ЦРР д/с № 130</t>
  </si>
  <si>
    <t>МАДОУ ЦРР д/с № 131</t>
  </si>
  <si>
    <t>МАОУ СОШ № 3</t>
  </si>
  <si>
    <t>МАОУ СОШ № 10</t>
  </si>
  <si>
    <t>МАУ ДЦОиОДиП «Чайка»</t>
  </si>
  <si>
    <t>МАУ ДЦОиОДиП «Бригантина»</t>
  </si>
  <si>
    <t>МАУ ЦОПМИ "Огонек"</t>
  </si>
  <si>
    <t>МАУ ДСЦОиОДиП "Юность"</t>
  </si>
  <si>
    <t>Строительство газовой котельной и реконструкция системы теплоснабжения МАДОУ детский сад № 5, расположенный по адресу: ул. Маршала Новикова, 25-27</t>
  </si>
  <si>
    <t>Комитет по образованию</t>
  </si>
  <si>
    <t>МАДОУ ЦРР д/с № 2</t>
  </si>
  <si>
    <t>МАДОУ д/с № 10</t>
  </si>
  <si>
    <t>количество воспитанников</t>
  </si>
  <si>
    <t>МАДОУ д/с № 20</t>
  </si>
  <si>
    <t>МАДОУ д/с № 22</t>
  </si>
  <si>
    <t>МАДОУ д/с № 27</t>
  </si>
  <si>
    <t>МАДОУ д/с № 51</t>
  </si>
  <si>
    <t>МАДОУ д/с № 52</t>
  </si>
  <si>
    <t>МАДОУ д/с № 78</t>
  </si>
  <si>
    <t>МАДОУ д/с № 95</t>
  </si>
  <si>
    <t>МАДОУ д/с № 109</t>
  </si>
  <si>
    <t>МАДОУ д/с № 115</t>
  </si>
  <si>
    <t>МАДОУ ЦРР д/с № 77</t>
  </si>
  <si>
    <t>МАДОУ ЦРР д/с № 83</t>
  </si>
  <si>
    <t>МАДОУ ЦРР д/с № 87</t>
  </si>
  <si>
    <t>МАДОУ ЦРР д/с № 101</t>
  </si>
  <si>
    <t>МАДОУ ЦРР д/с № 111</t>
  </si>
  <si>
    <t>МАДОУ ЦРР д/с № 122</t>
  </si>
  <si>
    <t>МАДОУ ЦРР д/с № 127</t>
  </si>
  <si>
    <t>МАДОУ ЦРР д/с № 133</t>
  </si>
  <si>
    <t>ЧДОУ "Маленькая страна"</t>
  </si>
  <si>
    <t>МАУДО ДТД и М</t>
  </si>
  <si>
    <t>МАУДО СЮТ</t>
  </si>
  <si>
    <t>МАОУ СОШ № 59</t>
  </si>
  <si>
    <t>МАОУ СОШ № 4</t>
  </si>
  <si>
    <t>МАОУ СОШ № 7</t>
  </si>
  <si>
    <t>МАОУ СОШ № 11</t>
  </si>
  <si>
    <t>МБОУ СОШ № 44</t>
  </si>
  <si>
    <t>МАОУ СОШ № 46 с УИОП</t>
  </si>
  <si>
    <t>МАОУ СОШ № 50</t>
  </si>
  <si>
    <t>Строительство нового корпуса общеобразовательной школы № 11 по ул. Мира в г. Калининграде»</t>
  </si>
  <si>
    <t>Строительство нового корпуса общеобразовательной школы № 46 по ул. Летней в г. Калининграде</t>
  </si>
  <si>
    <t>количество обучающихся</t>
  </si>
  <si>
    <t>комплект документации</t>
  </si>
  <si>
    <t>объем услуг</t>
  </si>
  <si>
    <t>объем услуги</t>
  </si>
  <si>
    <t>кв.м.</t>
  </si>
  <si>
    <t>комплект докуметации</t>
  </si>
  <si>
    <t>количество объектов</t>
  </si>
  <si>
    <t>МАУ ДЦОиОДиП им. А. Гайдара</t>
  </si>
  <si>
    <t>МАОУ лицей 35 им. Буткова В.В.</t>
  </si>
  <si>
    <t>МАУ Методический центр</t>
  </si>
  <si>
    <t>количество стипенидиатов</t>
  </si>
  <si>
    <t>количество мероприятий</t>
  </si>
  <si>
    <t xml:space="preserve"> МАУ Методический центр</t>
  </si>
  <si>
    <t>количество участников</t>
  </si>
  <si>
    <t>количество премий</t>
  </si>
  <si>
    <t>декабрь 2022</t>
  </si>
  <si>
    <t>Строительство дошкольного учреждения по ул. Флагманской в г. Калининграде</t>
  </si>
  <si>
    <t>численность детей, обучающихся с использованием сертификатов ПФДО</t>
  </si>
  <si>
    <t>МАДОУ д/с № 24</t>
  </si>
  <si>
    <t>приобретение и установка игрового уличного оборудования</t>
  </si>
  <si>
    <t>МАДОУ ЦРР д/с № 50</t>
  </si>
  <si>
    <t>МАДОУ д/с № 59</t>
  </si>
  <si>
    <t xml:space="preserve">МАДОУ ЦРР д/с № 87 </t>
  </si>
  <si>
    <t>МАДОУ д/с № 99</t>
  </si>
  <si>
    <t>приобретние и установка игрового уличного оборудования</t>
  </si>
  <si>
    <t>МАДОУ д/с № 115</t>
  </si>
  <si>
    <t>количество учреждений</t>
  </si>
  <si>
    <t>площадь объектов и помещений, оборудования и прилегающей территории муниципальных загородных оздоровительных центров, находящихся в надлежащем состоянии</t>
  </si>
  <si>
    <t>количество объектов, введенных в эксплуатацию</t>
  </si>
  <si>
    <t>объем  услуг  по реализации дополнительных общеобразовательных общеразвиващих программ в муниципальных учреждениях дополнительного образования</t>
  </si>
  <si>
    <t>количество муниципальных   учреждений дополнительного образования, в которых реализованы мероприятия по улучшению условий предоставления образования и обеспечению безопасности обучающихся</t>
  </si>
  <si>
    <t xml:space="preserve">количество муниципальных  общеобразовательных учреждений, в которых реализованы мероприятия по улучшению условий предоставления образования и обеспечению безопасности обучающихся </t>
  </si>
  <si>
    <t>количество муниципальных  общеобразовательных учреждений, в которых реализованы мероприятия по улучшению условий предоставления образования и обеспечению безопасности обучающихся, в том числе за счет средств областного бюджета</t>
  </si>
  <si>
    <t xml:space="preserve">количество муниципальных  общеобразовательных учреждений, в которых реализованы мероприятия по улучшению условий предоставления образования обучающихся </t>
  </si>
  <si>
    <t>сентябрь 2022</t>
  </si>
  <si>
    <t>количество муниципальных  дошкольных образовательных учреждений, в которых реализованы мероприятия по совершенствованию материально-технической базы</t>
  </si>
  <si>
    <t xml:space="preserve">количество муниципальных  дошкольных образовательных учреждений, в которых реализованы мероприятия по улучшению условий предоставления образования и обеспечению безопасности обучающихся </t>
  </si>
  <si>
    <t xml:space="preserve">численность детей дошкольного возраста, направленных из муниципальной очереди в частные учреждения дошкольного образования </t>
  </si>
  <si>
    <t>МАДОУ ЦРР д/с №76</t>
  </si>
  <si>
    <t>ЧОУ "Общеобразовательная гимназия  "Альбертина"</t>
  </si>
  <si>
    <t>ИП Ковалайнина Ульяна Сергеевна</t>
  </si>
  <si>
    <t>ЧДОУ "Прогимназия Светоч"</t>
  </si>
  <si>
    <t>Сумма финансового обеспечения по годам реализации, тыс. руб.</t>
  </si>
  <si>
    <t>07. Региональный проект "Современная школа"</t>
  </si>
  <si>
    <t>Приложение № 7
к Плану реализации
муниципальной программы</t>
  </si>
  <si>
    <t>06. Региональный проект "Цифровая образовательная среда"</t>
  </si>
  <si>
    <t>Приложение № 4
к Плану реализации
муниципальной программы</t>
  </si>
  <si>
    <t>11</t>
  </si>
  <si>
    <t>10</t>
  </si>
  <si>
    <t>11. Развитие кадрового потенциала и инновационных технологий в сфере управления</t>
  </si>
  <si>
    <t>Приложение № 3
к Плану реализации
муниципальной программы</t>
  </si>
  <si>
    <t>03. Организация предоставления дополнительного образования детей в образовательных организациях</t>
  </si>
  <si>
    <t>02. Организация предоставления общедоступного и бесплатного начального общего, основного общего, среднего общего образования  по основным общеобразовательным программам</t>
  </si>
  <si>
    <t>Приложение № 2
к Плану реализации
муниципальной программы</t>
  </si>
  <si>
    <t>Приложение № 1
к Плану реализации
муниципальной программы</t>
  </si>
  <si>
    <t>количество организаций отдыха детей и их оздоровления, в которых проведены ремонтные работы</t>
  </si>
  <si>
    <t>01. Организация предоставления общедоступного, бесплатного дошкольного образования</t>
  </si>
  <si>
    <t>количество классных руководитиелей</t>
  </si>
  <si>
    <t>количество муниципальных  дошкольных образовательных учреждений, в которых реализованы мероприятия по улучшению условий предоставления образования и обеспечению безопасности обучающихся, в том числе за счет средств областного бюджета</t>
  </si>
  <si>
    <t>количество открытых учреждений</t>
  </si>
  <si>
    <t>количество обучающихся, получающих начальное общее образование в муниципальных образовательных организациях, получающих бесплатное горячее питание</t>
  </si>
  <si>
    <t>численность отдельных категорий обучающихся, получающих начальное общее образование в муниципальных образовательных организациях, получающих бесплатное горячее питание</t>
  </si>
  <si>
    <t>численность педагогических работников муниципальных общеобразовательных учреждений, которым выплачено ежемесячное денежное вознагарждение за классное руководство</t>
  </si>
  <si>
    <t xml:space="preserve">количество муниципальных учреждений дополнительного образования, в которых реализованы мероприятия по улучшению условий предоставления образования обучающихся </t>
  </si>
  <si>
    <t>март 2022</t>
  </si>
  <si>
    <t>КпО</t>
  </si>
  <si>
    <t>10. Гражданское и патриотическое воспитание, поддержка талантливых детей</t>
  </si>
  <si>
    <t>Организация отдыха детей и подростков в каникулярное время</t>
  </si>
  <si>
    <t>количество выполненных технологических присоединений</t>
  </si>
  <si>
    <t>МАДОУ ЦРР д/с № 133</t>
  </si>
  <si>
    <t>МАДОУ д/с № 11</t>
  </si>
  <si>
    <t>МАДОУ д/с № 123</t>
  </si>
  <si>
    <t>благоустройство территории</t>
  </si>
  <si>
    <t>МАДОУ ЦРР  д/с № 31</t>
  </si>
  <si>
    <t>ремонт санузла</t>
  </si>
  <si>
    <t>расчет пожарных рисков</t>
  </si>
  <si>
    <t>Строительство общеобразовательной школы по ул. Благовещенской в г. Калининграде</t>
  </si>
  <si>
    <t>ноябрь 2022</t>
  </si>
  <si>
    <t>Строительство дошкольного учреждения по ул. Благовещенской в г. Калининграде</t>
  </si>
  <si>
    <t>апрель 2022</t>
  </si>
  <si>
    <t>04. Организация отдыха детей и подростков в каникулярное время</t>
  </si>
  <si>
    <t>количество новых мест</t>
  </si>
  <si>
    <t>ЧДОУ "Детский сад №28 ОАО "Российские железные дороги"</t>
  </si>
  <si>
    <t>2021 год</t>
  </si>
  <si>
    <t>2022 год</t>
  </si>
  <si>
    <t>2023 год</t>
  </si>
  <si>
    <t>0</t>
  </si>
  <si>
    <t>5</t>
  </si>
  <si>
    <t>12</t>
  </si>
  <si>
    <t>1</t>
  </si>
  <si>
    <t>9</t>
  </si>
  <si>
    <t>3</t>
  </si>
  <si>
    <t>6</t>
  </si>
  <si>
    <t>76</t>
  </si>
  <si>
    <t>28</t>
  </si>
  <si>
    <t>июль 2022</t>
  </si>
  <si>
    <t>2050</t>
  </si>
  <si>
    <t>1100</t>
  </si>
  <si>
    <t>12. Региональный проект «Успех каждого ребенка»</t>
  </si>
  <si>
    <t>Региональный проект «Успех каждого ребенка»</t>
  </si>
  <si>
    <t>всего</t>
  </si>
  <si>
    <t>об</t>
  </si>
  <si>
    <t>гб</t>
  </si>
  <si>
    <t>создание новых мест в образовательных организациях различных типов для реализации дополнительных общеобразовательных программ всех направленностей</t>
  </si>
  <si>
    <t>источники
 финансирования</t>
  </si>
  <si>
    <t>2024 год</t>
  </si>
  <si>
    <t>56</t>
  </si>
  <si>
    <t>20</t>
  </si>
  <si>
    <t>2023  год</t>
  </si>
  <si>
    <t>73160</t>
  </si>
  <si>
    <t>77302</t>
  </si>
  <si>
    <t>стипендии за особые достижения в сфере образования</t>
  </si>
  <si>
    <t>стипендии за особые достижения в творчесокй деятельности</t>
  </si>
  <si>
    <t>79160</t>
  </si>
  <si>
    <t>79161</t>
  </si>
  <si>
    <t>79301</t>
  </si>
  <si>
    <t>72190</t>
  </si>
  <si>
    <t>количество созданных детских технопарков «Кванториум» на базе общеобразовательных организаций</t>
  </si>
  <si>
    <t xml:space="preserve">количество созданных детских технопарков </t>
  </si>
  <si>
    <t>Реализация дополнительных общеразвивающих программ:</t>
  </si>
  <si>
    <t>Выплата премий победителям конкурсов профессионального мастерства в области образования:</t>
  </si>
  <si>
    <t>выплата премий победителям и призерам конкурсов</t>
  </si>
  <si>
    <t>Обеспечение деятельности МАУ УМОЦ:</t>
  </si>
  <si>
    <t>субсидии  на финансовое обеспечение муниципального задания на оказание муниципальных услуг (выполнение работ): проведение мероприятий, направленных на повышение профессионального уровня педагогических работников</t>
  </si>
  <si>
    <t>субсидии  на финансовое обеспечение муниципального задания на оказание муниципальных услуг (выполнение работ): проведение мероприятий по информационно-технологическому обеспечению образовательной деятельности</t>
  </si>
  <si>
    <t>Стипендии для одаренных детей и молодежи:</t>
  </si>
  <si>
    <t>субсидии  на финансовое обеспечение муниципального задания на оказание муниципальных услуг (выполнение работ): проведение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</t>
  </si>
  <si>
    <t>Участие обучающихся в городских и всероссийских мероприятиях:</t>
  </si>
  <si>
    <t>субсидии на обеспечение участия во всероссийских, международных конкурсах, олимпиадах, соревнованиях</t>
  </si>
  <si>
    <t>количество созданных новых мест в общеобразовательных организациях</t>
  </si>
  <si>
    <t>Строительство корпуса общеобразовательной школы № 50 по ул. Каштановая аллея в городе Калининграде:</t>
  </si>
  <si>
    <t xml:space="preserve">субсидии на осуществление капитальных вложений в объекты капитального строительства </t>
  </si>
  <si>
    <t>72402</t>
  </si>
  <si>
    <t>Строительство общеобразовательной школы в Юго-Восточном жилом районе г. Калининграда (концессия):</t>
  </si>
  <si>
    <t>72401</t>
  </si>
  <si>
    <t xml:space="preserve">бюджетные инвестиции в объекты капитального строительства </t>
  </si>
  <si>
    <t>количество созданных новых мест в общеобразовательных организациях в связи с ростом числа обучающихся, вызванным демографическим фактором</t>
  </si>
  <si>
    <t>72423</t>
  </si>
  <si>
    <t>Строительство нового корпуса общеобразовательной школы № 46 по                       ул. Летней в г. Калининграде:</t>
  </si>
  <si>
    <t>субсидии на осуществление капитальных вложений в объекты капитального строительства</t>
  </si>
  <si>
    <t>Материально-техническое обеспечение общеобразовательных учреждений:</t>
  </si>
  <si>
    <t>создание детских технопарков "Кванториум"</t>
  </si>
  <si>
    <t>снтябрь 2022</t>
  </si>
  <si>
    <t xml:space="preserve">Материально-техническое обеспечение общеобразовательных учреждений:      </t>
  </si>
  <si>
    <t>количество образовательных организаций, которым оказана государственная поддержка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</si>
  <si>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обеспечение образовательных организаций материально-технической базой для внедрения цифровой образовательной среды</t>
  </si>
  <si>
    <t>количество образовательных организаций, в  которых обеспечена материально-техническая база для внедрения цифровой образовательной среды</t>
  </si>
  <si>
    <t>создание центров цифрового образования детей</t>
  </si>
  <si>
    <t>количество созданных центров цифрового образования детей «IT-куб»</t>
  </si>
  <si>
    <t>количество центров</t>
  </si>
  <si>
    <t>77160</t>
  </si>
  <si>
    <t xml:space="preserve">субсидии  на финансовое обеспечение муниципального задания на оказание муниципальных услуг (выполнение работ): обеспечение отдыха и оздоровления детей и подростков в муниципальных загородных оздоровительных центрах </t>
  </si>
  <si>
    <t>27034,8</t>
  </si>
  <si>
    <t>МАУ ДСЦОиОДиП "Юность", 
им. В. Терешковой, им. А. Гайдара, «Бригантина»,  «Чайка», «Олимп», «Огонек»</t>
  </si>
  <si>
    <t>Строительство нового корпуса детского оздоровительного лагеря на территории загородного центра им. Гайдара в г. Светлогорске:</t>
  </si>
  <si>
    <t>77429</t>
  </si>
  <si>
    <t>Строительство газовой котельной на цели отопления и горячего водоснабжения объектов   МАУ   ЦОПМИ   «Огонек»   по  ул. Балтийская, 29 в г. Светлогорске:</t>
  </si>
  <si>
    <t>77190</t>
  </si>
  <si>
    <t>Материально-техническое обеспечение учреждений, осуществляющих деятельность по работе с детьми и молодежью (обеспечение организации отдыха детей в каникулярное время, включая мероприятия по обеспечению безопасности их жизни и здоровья):</t>
  </si>
  <si>
    <t>МАУ ЦОПМИ «Огонек»</t>
  </si>
  <si>
    <t>МАУ ДСЦОиОДиП «Юность»</t>
  </si>
  <si>
    <t>июнь 2022</t>
  </si>
  <si>
    <t xml:space="preserve">Материально-техническое обеспечение учреждений, осуществляющих деятельность по работе с детьми и молодежью (осуществление мероприятий по содержанию муниципального имущества):     </t>
  </si>
  <si>
    <t xml:space="preserve">Материально-техническое обеспечение учреждений, осуществляющих деятельность по работе с детьми и молодежью (приобретение нефинансовых активов):     </t>
  </si>
  <si>
    <t>количество организаций отдыха детей и их оздоровления, в которых обеспечено материально-техническое оснащение мебелью, оборудованием и инвентарем, для обеспечения организации отдыха и детей в каникулярное время, безопасности детей в указанных организациях</t>
  </si>
  <si>
    <t>Организация отдыха детей и молодежи:</t>
  </si>
  <si>
    <t>субсидии  на финансовое обеспечение муниципального задания на оказание муниципальных услуг (выполнение работ): предоставление дополнительного образования детей в образовательных организациях творческой направленности</t>
  </si>
  <si>
    <t>муниципальные учреждения дополнительного образования (ДТД и М, ДТД и М "Янтарь", ДДТ "Родник", ЦТРи ГО "Информационные технологии", СЮТ, ДЮЦ "На Комсомольской", ДЮЦ "На Молодежной", ДЮЦ "Московский")</t>
  </si>
  <si>
    <t>77409</t>
  </si>
  <si>
    <t>907</t>
  </si>
  <si>
    <t>Персонифицированное финансирование дополнительного образования детей:</t>
  </si>
  <si>
    <t>субсидии в целях реализации персонифицированного финансирования дополнительного образования детей</t>
  </si>
  <si>
    <t>73163</t>
  </si>
  <si>
    <t>реализация персонифицированного финансирования дополнительного образования детей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</si>
  <si>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</si>
  <si>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Материально-техническое обеспечение учреждений дополнительного образования (осуществление мероприятий по содержанию муниципального имущества):</t>
  </si>
  <si>
    <t>разработка проеткно-сметной документации, капитальный ремонт теплопункта</t>
  </si>
  <si>
    <t xml:space="preserve">Материально-техническое обеспечение учреждений дополнительного образования  (приобретение нефинансовых активов):        </t>
  </si>
  <si>
    <t>73190</t>
  </si>
  <si>
    <t>разработка проектно-сметной документации на обустройство автогородка</t>
  </si>
  <si>
    <t>источники финансирования</t>
  </si>
  <si>
    <t>ремонт групповых помещений (ул. Вагоностроительная, 7)</t>
  </si>
  <si>
    <t xml:space="preserve">замощение территории, ремонт санузла </t>
  </si>
  <si>
    <t>ремонт групповых помещений (ул. Комсомольская,7)</t>
  </si>
  <si>
    <t>ремонт групповых помещений</t>
  </si>
  <si>
    <t>капитальный ремонт системы теплоснабжения</t>
  </si>
  <si>
    <t>ремонт кровли</t>
  </si>
  <si>
    <t>ремонт пищеблока, группы (ул. Пролетарская, 5А)</t>
  </si>
  <si>
    <t>капитальный ремонт крыши</t>
  </si>
  <si>
    <r>
      <rPr>
        <sz val="10"/>
        <rFont val="Times New Roman"/>
        <family val="1"/>
        <charset val="204"/>
      </rPr>
      <t>капитальный ремонт групповых помещений</t>
    </r>
    <r>
      <rPr>
        <sz val="10"/>
        <color rgb="FF002060"/>
        <rFont val="Times New Roman"/>
        <family val="1"/>
        <charset val="204"/>
      </rPr>
      <t xml:space="preserve"> </t>
    </r>
  </si>
  <si>
    <t>капитальный ремонт здания (2 этап), ремонт АПС</t>
  </si>
  <si>
    <t>замощение территории (ул. Великолукская, 7)</t>
  </si>
  <si>
    <t xml:space="preserve">ремонт ограждения                                                </t>
  </si>
  <si>
    <t>капитальный ремонт групповых помещений (ул. Судостроительная, 19/23)</t>
  </si>
  <si>
    <t>приобретение термосов профессиональных</t>
  </si>
  <si>
    <t>приобретение и установка игрового уличного оборудования, приобретение детской мебели, мягкого инвентаря</t>
  </si>
  <si>
    <r>
      <rPr>
        <sz val="10"/>
        <color theme="1"/>
        <rFont val="Times New Roman"/>
        <family val="1"/>
        <charset val="204"/>
      </rPr>
      <t>приобретение и установка игр</t>
    </r>
    <r>
      <rPr>
        <sz val="10"/>
        <rFont val="Times New Roman"/>
        <family val="1"/>
        <charset val="204"/>
      </rPr>
      <t>ового уличного оборудования</t>
    </r>
  </si>
  <si>
    <t>МАДОУ д/с №57</t>
  </si>
  <si>
    <t>МАДОУ д/с №79</t>
  </si>
  <si>
    <t>благоустройство тротуарных дорожек</t>
  </si>
  <si>
    <t>МАДОУ д/с №135</t>
  </si>
  <si>
    <t>муниципальные общеобразовательные учреждения</t>
  </si>
  <si>
    <t>утепление фасада спортивного зала</t>
  </si>
  <si>
    <t>капитальный ремонт  фасада с утеплением (спортивный, актовый залы)</t>
  </si>
  <si>
    <t>капитальный ремонт кровли</t>
  </si>
  <si>
    <t>обустройство спортивных площадок</t>
  </si>
  <si>
    <t>Реализация основных общеобразовательных программ дошкольного образования:</t>
  </si>
  <si>
    <t>численность воспитанников муниципальных образовательных организаций (среднегодовая)</t>
  </si>
  <si>
    <t>71160</t>
  </si>
  <si>
    <t>субсидии  на финансовое обеспечение муниципального задания на оказание муниципальных услуг (выполнение работ): предоставление общедоступного, бесплатного дошкольного образования</t>
  </si>
  <si>
    <t>количество воспитанников (среднегодовое)</t>
  </si>
  <si>
    <t>71301</t>
  </si>
  <si>
    <t>Возмещение выпадающих доходов частным организациям при осуществлении присмотра и ухода за детьми:</t>
  </si>
  <si>
    <t>муниципальные дошкольные образовательные учреждения, муниципальные общеобразовательные учреждения, реализующие программы дошкольного образования (№№ 10, 15, 22, 28, 29, 33)</t>
  </si>
  <si>
    <t>субсидии на возмещение недополученных доходов и (или) возмещение фактически понесенных затратпри осуществлении присмотра и ухода за детьми</t>
  </si>
  <si>
    <t>Материально-техническое обеспечение общеобразовательных учреждений (улучшение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области):</t>
  </si>
  <si>
    <t>МАДОУ д/с №1</t>
  </si>
  <si>
    <t>МАДОУ д/с №55</t>
  </si>
  <si>
    <t>МАДОУ ЦРР д/с №133</t>
  </si>
  <si>
    <t>дооборудование системы видеонаблюдения</t>
  </si>
  <si>
    <t>ремонт бассейна</t>
  </si>
  <si>
    <t>ремонт помещений</t>
  </si>
  <si>
    <t>Материально-техническое обеспечение общеобразовательных учреждений (осуществление мероприятий по содержанию муниципального имущества):</t>
  </si>
  <si>
    <t>71190</t>
  </si>
  <si>
    <t xml:space="preserve">Материально-техническое обеспечение общеобразовательных учреждений (приобретения нефинансовых активов):    </t>
  </si>
  <si>
    <t>71191</t>
  </si>
  <si>
    <t>71192</t>
  </si>
  <si>
    <t>71193</t>
  </si>
  <si>
    <t>71194</t>
  </si>
  <si>
    <t>71195</t>
  </si>
  <si>
    <t>71196</t>
  </si>
  <si>
    <t>71197</t>
  </si>
  <si>
    <t>71198</t>
  </si>
  <si>
    <t>71199</t>
  </si>
  <si>
    <t>71200</t>
  </si>
  <si>
    <t>71201</t>
  </si>
  <si>
    <t>71202</t>
  </si>
  <si>
    <t>71203</t>
  </si>
  <si>
    <t>71204</t>
  </si>
  <si>
    <t>71205</t>
  </si>
  <si>
    <t>71206</t>
  </si>
  <si>
    <t>71207</t>
  </si>
  <si>
    <t>71208</t>
  </si>
  <si>
    <t>71209</t>
  </si>
  <si>
    <t>71210</t>
  </si>
  <si>
    <t>71211</t>
  </si>
  <si>
    <t>71212</t>
  </si>
  <si>
    <t>71213</t>
  </si>
  <si>
    <t>71214</t>
  </si>
  <si>
    <t>71215</t>
  </si>
  <si>
    <t>71216</t>
  </si>
  <si>
    <t>71217</t>
  </si>
  <si>
    <t>71218</t>
  </si>
  <si>
    <t>71219</t>
  </si>
  <si>
    <t>71220</t>
  </si>
  <si>
    <t>71221</t>
  </si>
  <si>
    <t>71222</t>
  </si>
  <si>
    <t>71223</t>
  </si>
  <si>
    <t>71224</t>
  </si>
  <si>
    <t>71225</t>
  </si>
  <si>
    <t>71226</t>
  </si>
  <si>
    <t>71227</t>
  </si>
  <si>
    <t>71228</t>
  </si>
  <si>
    <t>71229</t>
  </si>
  <si>
    <t>71230</t>
  </si>
  <si>
    <t>71231</t>
  </si>
  <si>
    <t>71232</t>
  </si>
  <si>
    <t>71233</t>
  </si>
  <si>
    <t>71234</t>
  </si>
  <si>
    <t>71235</t>
  </si>
  <si>
    <t>71236</t>
  </si>
  <si>
    <t>71237</t>
  </si>
  <si>
    <t>71238</t>
  </si>
  <si>
    <t>71239</t>
  </si>
  <si>
    <t>71240</t>
  </si>
  <si>
    <t>71241</t>
  </si>
  <si>
    <t>71242</t>
  </si>
  <si>
    <t>71243</t>
  </si>
  <si>
    <t>71244</t>
  </si>
  <si>
    <t>15</t>
  </si>
  <si>
    <t>53</t>
  </si>
  <si>
    <t>71403</t>
  </si>
  <si>
    <t>Капитальные вложения в объекты муниципальной собственности:</t>
  </si>
  <si>
    <t>Строительство дошкольного учреждения по ул. 3-го Белорусского фрона в г. Калининграде</t>
  </si>
  <si>
    <t>71408</t>
  </si>
  <si>
    <t>Строительство дошкольного учреждения по проезду Тихорецкому в г. Калининграде</t>
  </si>
  <si>
    <t>71469</t>
  </si>
  <si>
    <t>71477</t>
  </si>
  <si>
    <t>71478</t>
  </si>
  <si>
    <t>Строительство дошкольного учреждения по ул. Владимирской в г. Калининграде</t>
  </si>
  <si>
    <t>71479</t>
  </si>
  <si>
    <t>Строительство дошкольного учреждения по ул. Баженова в г. Калининграде</t>
  </si>
  <si>
    <t>Строительство дошкольного учреждения по ул. Бассейной в г. Калининграде</t>
  </si>
  <si>
    <t>71480</t>
  </si>
  <si>
    <t>октябрь 2022</t>
  </si>
  <si>
    <t>численность обучающихся в муниципальных общеобразовательных учреждениях (среднегодовая)</t>
  </si>
  <si>
    <t>72160</t>
  </si>
  <si>
    <t>Реализация основных общеобразовательных программ общего образования:</t>
  </si>
  <si>
    <t>субсидии  на финансовое обеспечение муниципального задания на оказание муниципальных услуг (выполнение работ): предоставление общедоступного и бесплатного начального общего, основного общего, среднего общего образования по основным общеобразовательным программам,  обеспечение дополнительного образования детей</t>
  </si>
  <si>
    <t>субсидия на осуществление расходов, связанных с созданием общеобразовательного учреждения</t>
  </si>
  <si>
    <t>72163</t>
  </si>
  <si>
    <t>Организация бесплатного горячего питания обучающихся, получающих начальное общее образование:</t>
  </si>
  <si>
    <t>количество обучающихся  отдельных категорий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</si>
  <si>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обучающихся, получающих начальное общее образование</t>
  </si>
  <si>
    <t>Ежемесячное денежное вознаграждение за классное руководство:</t>
  </si>
  <si>
    <t>72161</t>
  </si>
  <si>
    <t>субсидии на выплату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</si>
  <si>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72421</t>
  </si>
  <si>
    <t>72470</t>
  </si>
  <si>
    <t>72422</t>
  </si>
  <si>
    <t>закупка учебников для новых муниципальных общеобразовательных организаций</t>
  </si>
  <si>
    <t>количество новых мест в муниципальных общеоброазовательных организациях, созданных путем введения в эксплуауатцию  построенных зданий общеобразовательных оргниазаций</t>
  </si>
  <si>
    <t>Материально-техническое обеспечение общеобразовательных учреждений (закупка учебников для новых муниципальных общеобразовательных организаций):</t>
  </si>
  <si>
    <t>МАОУ гимназия №1</t>
  </si>
  <si>
    <t>МАОУ СОШ №2</t>
  </si>
  <si>
    <t>монтаж охранной сигнализации</t>
  </si>
  <si>
    <t>МАОУ СОШ №5</t>
  </si>
  <si>
    <t>МАОУ СОШ №6 с УИОП</t>
  </si>
  <si>
    <t>монтаж видеокамер, охранной сигнализации, ремонт АПС, ограждения, обустройство детской площадки</t>
  </si>
  <si>
    <t>МАОУ СОШ №7</t>
  </si>
  <si>
    <t>МАОУ СОШ №8</t>
  </si>
  <si>
    <t>МАОУ СОШ №10</t>
  </si>
  <si>
    <t>МАОУ СОШ №11</t>
  </si>
  <si>
    <t>МАОУ СОШ №14</t>
  </si>
  <si>
    <t>монтаж системы охранной сигнализации</t>
  </si>
  <si>
    <t>ремонт системы АУПС и СОУЭ</t>
  </si>
  <si>
    <t>МАОУ СОШ №9 им. Дьякова П,М.</t>
  </si>
  <si>
    <t>монтаж системы охранной сигнализации,СКУД, ремонт АУПС и СОУЭ</t>
  </si>
  <si>
    <t>монтаж АПС, охранной сигнализации, установка пластиковой перегородки в помещении охраны, ремонт учебных кабинетов, лестничных маршей, коридоров</t>
  </si>
  <si>
    <t>установка СОУЭ</t>
  </si>
  <si>
    <t>ремонт ограждения, монтаж АПС и СОУЭ</t>
  </si>
  <si>
    <t>МАОУ ООШ №16</t>
  </si>
  <si>
    <t>ремонт системы пожарного водопровода, АУПС и СОУЭ</t>
  </si>
  <si>
    <t>МАОУ лицей №18</t>
  </si>
  <si>
    <t>МАОУ гимназия №22</t>
  </si>
  <si>
    <t>установка противопожарных перегородок</t>
  </si>
  <si>
    <t>МАОУ лицей №23</t>
  </si>
  <si>
    <t>ремонт и устройство спортивных площадок, замена дверей на противопожарные, замена ограждения, монтаж системы аварийного освещения, АУПС и СОУЭ</t>
  </si>
  <si>
    <t>МАОУ СОШ №24</t>
  </si>
  <si>
    <t>приобретение и установка СКУД, ремонт ограждения, ремонт кабинета химии</t>
  </si>
  <si>
    <t>МАОУ СОШ №25 с УИОП</t>
  </si>
  <si>
    <t>приобретение и установка СКУД, ремонт ворот, ремонт санузла</t>
  </si>
  <si>
    <t>МАОУ СОШ №29</t>
  </si>
  <si>
    <t xml:space="preserve">монтаж охранной сигнализации, ремонт кабинета </t>
  </si>
  <si>
    <t>МАОУ гимназия №32</t>
  </si>
  <si>
    <t xml:space="preserve">ремонт кровли, установка наружных лестниц, ремонт  АПС </t>
  </si>
  <si>
    <t>замена АУПС и СОУЭ</t>
  </si>
  <si>
    <t>МАОУ СОШ №38</t>
  </si>
  <si>
    <t>МАОУ СОШ №36</t>
  </si>
  <si>
    <t>ремонт АПС, ремонт ограждения</t>
  </si>
  <si>
    <t>монтаж системы охранной сигнализации, монтаж СКУД, ремонт ограждения</t>
  </si>
  <si>
    <t>МАОУ СОШ №39</t>
  </si>
  <si>
    <t>МБОУ СОШ №44</t>
  </si>
  <si>
    <t>ремонт АУПС и СОУЭ</t>
  </si>
  <si>
    <t>ремонт охранной сигнализации</t>
  </si>
  <si>
    <t>МАОУ СОШ №43</t>
  </si>
  <si>
    <t>монтаж АПС и СОУЭ</t>
  </si>
  <si>
    <t>МАОУ СОШ №48</t>
  </si>
  <si>
    <t>установка системы охранной сигнализации</t>
  </si>
  <si>
    <t>МАОУ НОШ №53</t>
  </si>
  <si>
    <t>дооборудование системы СКУД автономными источниками электроснабжения (аккумуляторы)</t>
  </si>
  <si>
    <t xml:space="preserve">МАОУ СОШ №58 </t>
  </si>
  <si>
    <t xml:space="preserve">Материально-техническое обеспечение общеобразовательных учреждений (приобретение нефинансовых активов):        </t>
  </si>
  <si>
    <t>комитет по образованию</t>
  </si>
  <si>
    <t>временно не распределенные средства</t>
  </si>
  <si>
    <t>количество обучающихся (среднегодовое)</t>
  </si>
  <si>
    <t>декабрь 2023</t>
  </si>
  <si>
    <t>количество организаций отдыха детей и их оздоровления, в которых обеспечено материально-техническое оснащение мебелью, оборудованием и инвентарем</t>
  </si>
  <si>
    <t>количество организаций отдыха детей и их оздоровления, в которых проведены ремонтные работы, капитальные ремонты, благоустройство территории</t>
  </si>
  <si>
    <t>МАУ ДСЦОиОДиП им. В. Терешковой</t>
  </si>
  <si>
    <t>государственная поддержка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 (МАОУ СОШ №№ 5, 7, 9, 11, 13, 14, 16, 26, 53, 58, 59, МБОУ СОШ № 44, МАОУ ВСОШ № 17)</t>
  </si>
  <si>
    <t>ремонт кровель, замена пожарной лестницы в 2-х спальных корпусах</t>
  </si>
  <si>
    <t>приобретение и установка  противопожарных штор, двери, оборудования для столовой</t>
  </si>
  <si>
    <t>ремонт спортивного зала (устройство вентиляции,  электромонтажные,  отделочные работы, ремонт фасада), замена кабеля наружных электрических сетей, приобретение оборудования для пищеблока, спортивного оборудования и инвентаря, поломоечной машины</t>
  </si>
  <si>
    <t>Приложение № 5
к Плану реализации
муниципальной программы</t>
  </si>
  <si>
    <t>Приложение №6
к Плану реализации
муниципальной программы</t>
  </si>
  <si>
    <t>Приложение № 8
к Плану реализации
муниципальной программы</t>
  </si>
  <si>
    <t>Приложение № 9
к Плану реализации
муниципальной программы</t>
  </si>
  <si>
    <t>количество созданных новых мест в муниципальных образовательных учреждениях различных типов для реализации дополнительных общеразвивающих программ всех направленностей</t>
  </si>
  <si>
    <t>количество созданных новых мест</t>
  </si>
  <si>
    <t xml:space="preserve"> гб</t>
  </si>
  <si>
    <t>численность трудоустроенных молодых специалистов, впервые получивших высшее профессиональное образование в области, соответствующей преподаваемому предмету, в муниципальные общеобразовательные организации</t>
  </si>
  <si>
    <t>численность студентов, заключивших договоры о целевом обучении с муниципальными общеобразовательными организациями</t>
  </si>
  <si>
    <t>стимулирование трудоустройства молодых специалистов, впервые получивших высшее профессиональное образование в области, соответствующей преподаваемому предмету, в муниципальные общеобразовательные организации</t>
  </si>
  <si>
    <t>численность трудоустроенных молодых специалистов</t>
  </si>
  <si>
    <t>стимулирование целевого обучения в рамках соответствующей предметной области для муниципальных общеобразовательных организаций</t>
  </si>
  <si>
    <t>численность студентов</t>
  </si>
  <si>
    <t>2</t>
  </si>
  <si>
    <t>71426</t>
  </si>
  <si>
    <t>28296</t>
  </si>
  <si>
    <t>28297</t>
  </si>
  <si>
    <r>
      <rPr>
        <sz val="10"/>
        <color rgb="FF0070C0"/>
        <rFont val="Times New Roman"/>
        <family val="1"/>
        <charset val="204"/>
      </rPr>
      <t>капитальный ремонт фасада, отмостки  корпуса литер «А»</t>
    </r>
    <r>
      <rPr>
        <sz val="10"/>
        <rFont val="Times New Roman"/>
        <family val="1"/>
        <charset val="204"/>
      </rPr>
      <t>, приобретение  мебели, оборудования</t>
    </r>
  </si>
  <si>
    <r>
      <rPr>
        <sz val="10"/>
        <color rgb="FF0070C0"/>
        <rFont val="Times New Roman"/>
        <family val="1"/>
        <charset val="204"/>
      </rPr>
      <t>капитальный ремонт душевых, устройство вентиляции, замощение территории</t>
    </r>
    <r>
      <rPr>
        <sz val="10"/>
        <rFont val="Times New Roman"/>
        <family val="1"/>
        <charset val="204"/>
      </rPr>
      <t>, приобретение мебели, оборудования</t>
    </r>
  </si>
  <si>
    <r>
      <rPr>
        <sz val="10"/>
        <color rgb="FF0070C0"/>
        <rFont val="Times New Roman"/>
        <family val="1"/>
        <charset val="204"/>
      </rPr>
      <t>капитальный ремонт корпуса литер "Ч"</t>
    </r>
    <r>
      <rPr>
        <sz val="10"/>
        <rFont val="Times New Roman"/>
        <family val="1"/>
        <charset val="204"/>
      </rPr>
      <t>, приобретение мебели, мягкого инвентаря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</si>
</sst>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[$-419]mmmm\ yyyy;@"/>
    <numFmt numFmtId="166" formatCode="#,##0.000"/>
    <numFmt numFmtId="167" formatCode="#,##0.0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70C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1" fillId="0" borderId="0"/>
    <xf numFmtId="0" fontId="27" fillId="0" borderId="0"/>
    <xf numFmtId="0" fontId="30" fillId="0" borderId="0" applyNumberFormat="0" applyFill="0" applyBorder="0" applyAlignment="0" applyProtection="0"/>
  </cellStyleXfs>
  <cellXfs count="394">
    <xf numFmtId="0" fontId="0" fillId="0" borderId="0" xfId="0"/>
    <xf numFmtId="0" fontId="0" fillId="0" borderId="1" xfId="0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 shrinkToFit="1"/>
    </xf>
    <xf numFmtId="49" fontId="3" fillId="3" borderId="4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9" fontId="3" fillId="3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165" fontId="3" fillId="3" borderId="1" xfId="0" applyNumberFormat="1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3" fillId="0" borderId="1" xfId="0" applyNumberFormat="1" applyFont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center" vertical="top" wrapText="1"/>
    </xf>
    <xf numFmtId="0" fontId="11" fillId="0" borderId="0" xfId="0" applyFont="1" applyAlignment="1">
      <alignment wrapText="1"/>
    </xf>
    <xf numFmtId="4" fontId="11" fillId="0" borderId="0" xfId="0" applyNumberFormat="1" applyFont="1" applyAlignment="1">
      <alignment wrapText="1"/>
    </xf>
    <xf numFmtId="0" fontId="11" fillId="0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166" fontId="11" fillId="0" borderId="0" xfId="0" applyNumberFormat="1" applyFont="1" applyAlignment="1">
      <alignment horizontal="centerContinuous" vertical="center"/>
    </xf>
    <xf numFmtId="166" fontId="11" fillId="0" borderId="0" xfId="0" applyNumberFormat="1" applyFont="1" applyAlignment="1"/>
    <xf numFmtId="0" fontId="6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12" fillId="0" borderId="0" xfId="0" applyFont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0" fillId="0" borderId="0" xfId="0" applyFont="1" applyAlignment="1">
      <alignment vertical="center" wrapText="1"/>
    </xf>
    <xf numFmtId="0" fontId="12" fillId="4" borderId="1" xfId="0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vertical="top" wrapText="1"/>
    </xf>
    <xf numFmtId="49" fontId="12" fillId="4" borderId="1" xfId="0" applyNumberFormat="1" applyFont="1" applyFill="1" applyBorder="1" applyAlignment="1">
      <alignment horizontal="center" vertical="top" wrapText="1"/>
    </xf>
    <xf numFmtId="49" fontId="15" fillId="4" borderId="1" xfId="0" applyNumberFormat="1" applyFont="1" applyFill="1" applyBorder="1" applyAlignment="1">
      <alignment horizontal="center" vertical="top" wrapText="1"/>
    </xf>
    <xf numFmtId="3" fontId="12" fillId="4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 wrapText="1"/>
    </xf>
    <xf numFmtId="0" fontId="22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0" fontId="23" fillId="0" borderId="0" xfId="0" applyFont="1" applyFill="1" applyAlignment="1">
      <alignment wrapText="1"/>
    </xf>
    <xf numFmtId="3" fontId="3" fillId="0" borderId="1" xfId="0" applyNumberFormat="1" applyFont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top" wrapText="1"/>
    </xf>
    <xf numFmtId="0" fontId="24" fillId="0" borderId="1" xfId="0" applyFont="1" applyFill="1" applyBorder="1" applyAlignment="1">
      <alignment vertical="top" wrapText="1"/>
    </xf>
    <xf numFmtId="0" fontId="24" fillId="0" borderId="1" xfId="0" applyFont="1" applyFill="1" applyBorder="1" applyAlignment="1">
      <alignment horizontal="center" vertical="top" wrapText="1"/>
    </xf>
    <xf numFmtId="0" fontId="12" fillId="4" borderId="0" xfId="0" applyFont="1" applyFill="1" applyAlignment="1">
      <alignment vertical="top" wrapText="1"/>
    </xf>
    <xf numFmtId="0" fontId="7" fillId="0" borderId="0" xfId="0" applyFont="1" applyAlignment="1">
      <alignment wrapText="1"/>
    </xf>
    <xf numFmtId="166" fontId="11" fillId="0" borderId="0" xfId="0" applyNumberFormat="1" applyFont="1"/>
    <xf numFmtId="166" fontId="21" fillId="0" borderId="0" xfId="0" applyNumberFormat="1" applyFont="1" applyAlignment="1">
      <alignment wrapText="1"/>
    </xf>
    <xf numFmtId="0" fontId="6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166" fontId="3" fillId="0" borderId="0" xfId="0" applyNumberFormat="1" applyFont="1" applyAlignment="1">
      <alignment wrapText="1"/>
    </xf>
    <xf numFmtId="0" fontId="3" fillId="0" borderId="1" xfId="0" applyFont="1" applyBorder="1" applyAlignment="1">
      <alignment vertical="top"/>
    </xf>
    <xf numFmtId="49" fontId="3" fillId="5" borderId="1" xfId="0" applyNumberFormat="1" applyFont="1" applyFill="1" applyBorder="1" applyAlignment="1">
      <alignment horizontal="center" vertical="top" wrapText="1"/>
    </xf>
    <xf numFmtId="0" fontId="3" fillId="0" borderId="5" xfId="8" applyFont="1" applyBorder="1" applyAlignment="1">
      <alignment horizontal="left" vertical="top" wrapText="1" shrinkToFit="1"/>
    </xf>
    <xf numFmtId="49" fontId="3" fillId="0" borderId="5" xfId="0" applyNumberFormat="1" applyFont="1" applyBorder="1" applyAlignment="1">
      <alignment horizontal="left" vertical="top" wrapText="1"/>
    </xf>
    <xf numFmtId="0" fontId="3" fillId="5" borderId="2" xfId="0" applyFont="1" applyFill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right"/>
    </xf>
    <xf numFmtId="4" fontId="15" fillId="3" borderId="1" xfId="0" applyNumberFormat="1" applyFont="1" applyFill="1" applyBorder="1"/>
    <xf numFmtId="4" fontId="12" fillId="4" borderId="1" xfId="0" applyNumberFormat="1" applyFont="1" applyFill="1" applyBorder="1"/>
    <xf numFmtId="4" fontId="3" fillId="0" borderId="1" xfId="0" applyNumberFormat="1" applyFont="1" applyBorder="1"/>
    <xf numFmtId="4" fontId="15" fillId="4" borderId="1" xfId="0" applyNumberFormat="1" applyFont="1" applyFill="1" applyBorder="1" applyAlignment="1"/>
    <xf numFmtId="4" fontId="15" fillId="3" borderId="1" xfId="0" applyNumberFormat="1" applyFont="1" applyFill="1" applyBorder="1" applyAlignment="1"/>
    <xf numFmtId="4" fontId="12" fillId="4" borderId="1" xfId="0" applyNumberFormat="1" applyFont="1" applyFill="1" applyBorder="1" applyAlignment="1"/>
    <xf numFmtId="4" fontId="3" fillId="0" borderId="1" xfId="0" applyNumberFormat="1" applyFont="1" applyFill="1" applyBorder="1" applyAlignment="1"/>
    <xf numFmtId="4" fontId="20" fillId="0" borderId="1" xfId="0" applyNumberFormat="1" applyFont="1" applyFill="1" applyBorder="1" applyAlignment="1"/>
    <xf numFmtId="4" fontId="3" fillId="0" borderId="1" xfId="0" applyNumberFormat="1" applyFont="1" applyBorder="1" applyAlignment="1"/>
    <xf numFmtId="4" fontId="15" fillId="3" borderId="1" xfId="0" applyNumberFormat="1" applyFont="1" applyFill="1" applyBorder="1" applyAlignment="1">
      <alignment horizontal="right"/>
    </xf>
    <xf numFmtId="4" fontId="12" fillId="4" borderId="1" xfId="0" applyNumberFormat="1" applyFont="1" applyFill="1" applyBorder="1" applyAlignment="1">
      <alignment horizontal="right"/>
    </xf>
    <xf numFmtId="0" fontId="28" fillId="0" borderId="1" xfId="0" applyFont="1" applyFill="1" applyBorder="1" applyAlignment="1">
      <alignment vertical="top" wrapText="1"/>
    </xf>
    <xf numFmtId="0" fontId="28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wrapText="1"/>
    </xf>
    <xf numFmtId="49" fontId="3" fillId="0" borderId="5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Border="1" applyAlignment="1">
      <alignment horizontal="center" wrapText="1"/>
    </xf>
    <xf numFmtId="4" fontId="3" fillId="0" borderId="0" xfId="0" applyNumberFormat="1" applyFont="1" applyAlignment="1">
      <alignment horizontal="right"/>
    </xf>
    <xf numFmtId="4" fontId="12" fillId="6" borderId="1" xfId="0" applyNumberFormat="1" applyFont="1" applyFill="1" applyBorder="1"/>
    <xf numFmtId="0" fontId="3" fillId="0" borderId="1" xfId="0" applyFont="1" applyBorder="1" applyAlignment="1">
      <alignment horizontal="center" vertical="center" wrapText="1"/>
    </xf>
    <xf numFmtId="4" fontId="11" fillId="0" borderId="0" xfId="0" applyNumberFormat="1" applyFont="1" applyAlignment="1"/>
    <xf numFmtId="4" fontId="15" fillId="6" borderId="1" xfId="0" applyNumberFormat="1" applyFont="1" applyFill="1" applyBorder="1" applyAlignment="1"/>
    <xf numFmtId="4" fontId="24" fillId="0" borderId="1" xfId="0" applyNumberFormat="1" applyFont="1" applyFill="1" applyBorder="1" applyAlignment="1">
      <alignment horizontal="right"/>
    </xf>
    <xf numFmtId="4" fontId="26" fillId="0" borderId="1" xfId="0" applyNumberFormat="1" applyFont="1" applyFill="1" applyBorder="1" applyAlignment="1">
      <alignment horizontal="right"/>
    </xf>
    <xf numFmtId="4" fontId="14" fillId="4" borderId="1" xfId="0" applyNumberFormat="1" applyFont="1" applyFill="1" applyBorder="1" applyAlignment="1"/>
    <xf numFmtId="166" fontId="3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top" wrapText="1"/>
    </xf>
    <xf numFmtId="0" fontId="11" fillId="5" borderId="1" xfId="0" applyFont="1" applyFill="1" applyBorder="1" applyAlignment="1">
      <alignment horizontal="center" vertical="top" wrapText="1"/>
    </xf>
    <xf numFmtId="4" fontId="3" fillId="5" borderId="2" xfId="0" applyNumberFormat="1" applyFont="1" applyFill="1" applyBorder="1" applyAlignment="1">
      <alignment horizontal="right"/>
    </xf>
    <xf numFmtId="4" fontId="3" fillId="5" borderId="1" xfId="0" applyNumberFormat="1" applyFont="1" applyFill="1" applyBorder="1" applyAlignment="1">
      <alignment horizontal="right"/>
    </xf>
    <xf numFmtId="0" fontId="3" fillId="5" borderId="2" xfId="0" applyFont="1" applyFill="1" applyBorder="1" applyAlignment="1">
      <alignment vertical="top" wrapText="1"/>
    </xf>
    <xf numFmtId="0" fontId="3" fillId="5" borderId="1" xfId="0" applyFont="1" applyFill="1" applyBorder="1" applyAlignment="1">
      <alignment vertical="top" wrapText="1"/>
    </xf>
    <xf numFmtId="0" fontId="3" fillId="5" borderId="1" xfId="0" applyFont="1" applyFill="1" applyBorder="1" applyAlignment="1">
      <alignment horizontal="center" vertical="top" wrapText="1"/>
    </xf>
    <xf numFmtId="49" fontId="3" fillId="5" borderId="2" xfId="0" applyNumberFormat="1" applyFont="1" applyFill="1" applyBorder="1" applyAlignment="1">
      <alignment horizontal="center" vertical="top" wrapText="1"/>
    </xf>
    <xf numFmtId="4" fontId="3" fillId="5" borderId="1" xfId="0" applyNumberFormat="1" applyFont="1" applyFill="1" applyBorder="1" applyAlignment="1"/>
    <xf numFmtId="4" fontId="20" fillId="5" borderId="1" xfId="0" applyNumberFormat="1" applyFont="1" applyFill="1" applyBorder="1" applyAlignment="1"/>
    <xf numFmtId="0" fontId="3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left" vertical="top" wrapText="1"/>
    </xf>
    <xf numFmtId="0" fontId="3" fillId="5" borderId="6" xfId="9" applyFont="1" applyFill="1" applyBorder="1" applyAlignment="1">
      <alignment vertical="top" wrapText="1"/>
    </xf>
    <xf numFmtId="4" fontId="20" fillId="5" borderId="2" xfId="0" applyNumberFormat="1" applyFont="1" applyFill="1" applyBorder="1" applyAlignment="1"/>
    <xf numFmtId="0" fontId="3" fillId="5" borderId="5" xfId="0" applyFont="1" applyFill="1" applyBorder="1" applyAlignment="1">
      <alignment vertical="top" wrapText="1"/>
    </xf>
    <xf numFmtId="0" fontId="3" fillId="5" borderId="5" xfId="0" applyFont="1" applyFill="1" applyBorder="1" applyAlignment="1">
      <alignment vertical="center" wrapText="1"/>
    </xf>
    <xf numFmtId="4" fontId="3" fillId="5" borderId="2" xfId="0" applyNumberFormat="1" applyFont="1" applyFill="1" applyBorder="1" applyAlignment="1"/>
    <xf numFmtId="0" fontId="3" fillId="5" borderId="5" xfId="8" applyFont="1" applyFill="1" applyBorder="1" applyAlignment="1">
      <alignment horizontal="left" vertical="top" wrapText="1" shrinkToFit="1"/>
    </xf>
    <xf numFmtId="0" fontId="3" fillId="5" borderId="12" xfId="0" applyFont="1" applyFill="1" applyBorder="1" applyAlignment="1">
      <alignment vertical="top" wrapText="1"/>
    </xf>
    <xf numFmtId="4" fontId="3" fillId="5" borderId="1" xfId="0" applyNumberFormat="1" applyFont="1" applyFill="1" applyBorder="1" applyAlignment="1">
      <alignment horizontal="right" wrapText="1"/>
    </xf>
    <xf numFmtId="4" fontId="20" fillId="5" borderId="2" xfId="0" applyNumberFormat="1" applyFont="1" applyFill="1" applyBorder="1" applyAlignment="1">
      <alignment horizontal="right"/>
    </xf>
    <xf numFmtId="0" fontId="3" fillId="5" borderId="12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left" vertical="top" wrapText="1"/>
    </xf>
    <xf numFmtId="4" fontId="20" fillId="5" borderId="1" xfId="0" applyNumberFormat="1" applyFont="1" applyFill="1" applyBorder="1" applyAlignment="1">
      <alignment horizontal="right"/>
    </xf>
    <xf numFmtId="0" fontId="3" fillId="5" borderId="5" xfId="0" applyFont="1" applyFill="1" applyBorder="1" applyAlignment="1">
      <alignment horizontal="left" vertical="center" wrapText="1"/>
    </xf>
    <xf numFmtId="0" fontId="3" fillId="5" borderId="12" xfId="0" applyFont="1" applyFill="1" applyBorder="1" applyAlignment="1">
      <alignment horizontal="left" vertical="center" wrapText="1"/>
    </xf>
    <xf numFmtId="0" fontId="3" fillId="5" borderId="5" xfId="8" applyFont="1" applyFill="1" applyBorder="1" applyAlignment="1">
      <alignment vertical="top" wrapText="1" shrinkToFit="1"/>
    </xf>
    <xf numFmtId="4" fontId="3" fillId="5" borderId="0" xfId="0" applyNumberFormat="1" applyFont="1" applyFill="1"/>
    <xf numFmtId="0" fontId="28" fillId="5" borderId="1" xfId="0" applyFont="1" applyFill="1" applyBorder="1" applyAlignment="1">
      <alignment vertical="top" wrapText="1"/>
    </xf>
    <xf numFmtId="0" fontId="28" fillId="5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166" fontId="11" fillId="0" borderId="1" xfId="0" applyNumberFormat="1" applyFont="1" applyBorder="1"/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166" fontId="3" fillId="0" borderId="1" xfId="0" applyNumberFormat="1" applyFont="1" applyBorder="1"/>
    <xf numFmtId="4" fontId="12" fillId="4" borderId="2" xfId="0" applyNumberFormat="1" applyFont="1" applyFill="1" applyBorder="1"/>
    <xf numFmtId="1" fontId="3" fillId="0" borderId="2" xfId="0" applyNumberFormat="1" applyFont="1" applyBorder="1" applyAlignment="1">
      <alignment horizontal="center" vertical="top" wrapText="1"/>
    </xf>
    <xf numFmtId="4" fontId="15" fillId="3" borderId="1" xfId="0" applyNumberFormat="1" applyFont="1" applyFill="1" applyBorder="1" applyAlignment="1">
      <alignment horizontal="left"/>
    </xf>
    <xf numFmtId="4" fontId="12" fillId="4" borderId="1" xfId="0" applyNumberFormat="1" applyFont="1" applyFill="1" applyBorder="1" applyAlignment="1">
      <alignment horizontal="left"/>
    </xf>
    <xf numFmtId="4" fontId="3" fillId="0" borderId="1" xfId="0" applyNumberFormat="1" applyFont="1" applyBorder="1" applyAlignment="1">
      <alignment horizontal="left"/>
    </xf>
    <xf numFmtId="166" fontId="3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24" fillId="0" borderId="2" xfId="0" applyNumberFormat="1" applyFont="1" applyFill="1" applyBorder="1" applyAlignment="1">
      <alignment horizontal="center" vertical="top" wrapText="1"/>
    </xf>
    <xf numFmtId="49" fontId="24" fillId="0" borderId="3" xfId="0" applyNumberFormat="1" applyFont="1" applyFill="1" applyBorder="1" applyAlignment="1">
      <alignment horizontal="center" vertical="top" wrapText="1"/>
    </xf>
    <xf numFmtId="0" fontId="24" fillId="0" borderId="2" xfId="8" applyFont="1" applyFill="1" applyBorder="1" applyAlignment="1">
      <alignment horizontal="left" vertical="top" wrapText="1" shrinkToFi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left"/>
    </xf>
    <xf numFmtId="0" fontId="24" fillId="5" borderId="1" xfId="0" applyFont="1" applyFill="1" applyBorder="1" applyAlignment="1">
      <alignment vertical="center" wrapText="1"/>
    </xf>
    <xf numFmtId="0" fontId="24" fillId="5" borderId="1" xfId="0" applyFont="1" applyFill="1" applyBorder="1" applyAlignment="1">
      <alignment vertical="top" wrapText="1"/>
    </xf>
    <xf numFmtId="0" fontId="24" fillId="5" borderId="1" xfId="0" applyFont="1" applyFill="1" applyBorder="1" applyAlignment="1">
      <alignment horizontal="left" vertical="top" wrapText="1"/>
    </xf>
    <xf numFmtId="0" fontId="29" fillId="5" borderId="5" xfId="0" applyFont="1" applyFill="1" applyBorder="1" applyAlignment="1">
      <alignment vertical="top" wrapText="1"/>
    </xf>
    <xf numFmtId="0" fontId="24" fillId="5" borderId="5" xfId="0" applyFont="1" applyFill="1" applyBorder="1" applyAlignment="1">
      <alignment vertical="top" wrapText="1"/>
    </xf>
    <xf numFmtId="4" fontId="14" fillId="4" borderId="1" xfId="0" applyNumberFormat="1" applyFont="1" applyFill="1" applyBorder="1" applyAlignment="1">
      <alignment horizontal="left"/>
    </xf>
    <xf numFmtId="4" fontId="24" fillId="5" borderId="1" xfId="0" applyNumberFormat="1" applyFont="1" applyFill="1" applyBorder="1" applyAlignment="1">
      <alignment horizontal="left"/>
    </xf>
    <xf numFmtId="4" fontId="12" fillId="4" borderId="2" xfId="0" applyNumberFormat="1" applyFont="1" applyFill="1" applyBorder="1" applyAlignment="1"/>
    <xf numFmtId="4" fontId="24" fillId="0" borderId="1" xfId="0" applyNumberFormat="1" applyFont="1" applyFill="1" applyBorder="1" applyAlignment="1">
      <alignment horizontal="left"/>
    </xf>
    <xf numFmtId="0" fontId="24" fillId="0" borderId="5" xfId="8" applyFont="1" applyFill="1" applyBorder="1" applyAlignment="1">
      <alignment horizontal="left" vertical="top" wrapText="1" shrinkToFit="1"/>
    </xf>
    <xf numFmtId="49" fontId="3" fillId="0" borderId="8" xfId="0" applyNumberFormat="1" applyFont="1" applyFill="1" applyBorder="1" applyAlignment="1">
      <alignment horizontal="center" vertical="top" wrapText="1"/>
    </xf>
    <xf numFmtId="4" fontId="12" fillId="4" borderId="6" xfId="0" applyNumberFormat="1" applyFont="1" applyFill="1" applyBorder="1" applyAlignment="1"/>
    <xf numFmtId="0" fontId="3" fillId="0" borderId="8" xfId="0" applyFont="1" applyFill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12" fillId="4" borderId="1" xfId="0" applyFont="1" applyFill="1" applyBorder="1" applyAlignment="1">
      <alignment horizontal="center" vertical="top" wrapText="1"/>
    </xf>
    <xf numFmtId="3" fontId="3" fillId="0" borderId="2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24" fillId="5" borderId="1" xfId="0" applyNumberFormat="1" applyFont="1" applyFill="1" applyBorder="1" applyAlignment="1">
      <alignment horizontal="left" vertical="center"/>
    </xf>
    <xf numFmtId="4" fontId="3" fillId="0" borderId="0" xfId="0" applyNumberFormat="1" applyFont="1" applyAlignment="1">
      <alignment wrapText="1"/>
    </xf>
    <xf numFmtId="3" fontId="3" fillId="0" borderId="8" xfId="0" applyNumberFormat="1" applyFont="1" applyFill="1" applyBorder="1" applyAlignment="1">
      <alignment horizontal="center" vertical="top" wrapText="1"/>
    </xf>
    <xf numFmtId="0" fontId="3" fillId="0" borderId="5" xfId="8" applyFont="1" applyFill="1" applyBorder="1" applyAlignment="1">
      <alignment vertical="top" wrapText="1" shrinkToFit="1"/>
    </xf>
    <xf numFmtId="0" fontId="3" fillId="0" borderId="5" xfId="0" applyFont="1" applyFill="1" applyBorder="1" applyAlignment="1">
      <alignment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4" fontId="3" fillId="0" borderId="6" xfId="0" applyNumberFormat="1" applyFont="1" applyFill="1" applyBorder="1" applyAlignment="1">
      <alignment horizontal="right"/>
    </xf>
    <xf numFmtId="0" fontId="3" fillId="0" borderId="2" xfId="0" applyFont="1" applyBorder="1" applyAlignment="1">
      <alignment vertical="top" wrapText="1"/>
    </xf>
    <xf numFmtId="0" fontId="3" fillId="0" borderId="12" xfId="8" applyFont="1" applyBorder="1" applyAlignment="1">
      <alignment horizontal="left" vertical="top" wrapText="1" shrinkToFit="1"/>
    </xf>
    <xf numFmtId="167" fontId="3" fillId="0" borderId="2" xfId="0" applyNumberFormat="1" applyFont="1" applyBorder="1" applyAlignment="1">
      <alignment horizontal="center" vertical="top" wrapText="1"/>
    </xf>
    <xf numFmtId="0" fontId="20" fillId="4" borderId="1" xfId="0" applyFont="1" applyFill="1" applyBorder="1" applyAlignment="1">
      <alignment vertical="top" wrapText="1"/>
    </xf>
    <xf numFmtId="0" fontId="12" fillId="4" borderId="2" xfId="0" applyFont="1" applyFill="1" applyBorder="1" applyAlignment="1">
      <alignment horizontal="center" vertical="top" wrapText="1"/>
    </xf>
    <xf numFmtId="49" fontId="12" fillId="4" borderId="2" xfId="0" applyNumberFormat="1" applyFont="1" applyFill="1" applyBorder="1" applyAlignment="1">
      <alignment horizontal="center" vertical="top" wrapText="1"/>
    </xf>
    <xf numFmtId="49" fontId="12" fillId="4" borderId="8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12" fillId="4" borderId="8" xfId="0" applyFont="1" applyFill="1" applyBorder="1" applyAlignment="1">
      <alignment horizontal="center" vertical="top" wrapText="1"/>
    </xf>
    <xf numFmtId="0" fontId="12" fillId="4" borderId="8" xfId="8" applyFont="1" applyFill="1" applyBorder="1" applyAlignment="1">
      <alignment horizontal="left" vertical="top" wrapText="1" shrinkToFit="1"/>
    </xf>
    <xf numFmtId="0" fontId="12" fillId="4" borderId="1" xfId="0" applyFont="1" applyFill="1" applyBorder="1" applyAlignment="1">
      <alignment horizontal="center" vertical="top" wrapText="1"/>
    </xf>
    <xf numFmtId="0" fontId="13" fillId="4" borderId="2" xfId="0" applyFont="1" applyFill="1" applyBorder="1" applyAlignment="1">
      <alignment horizontal="left" vertical="top" wrapText="1"/>
    </xf>
    <xf numFmtId="166" fontId="3" fillId="0" borderId="1" xfId="0" applyNumberFormat="1" applyFont="1" applyFill="1" applyBorder="1"/>
    <xf numFmtId="0" fontId="30" fillId="0" borderId="0" xfId="10" applyAlignment="1">
      <alignment vertical="center"/>
    </xf>
    <xf numFmtId="4" fontId="20" fillId="0" borderId="2" xfId="0" applyNumberFormat="1" applyFont="1" applyFill="1" applyBorder="1" applyAlignment="1"/>
    <xf numFmtId="0" fontId="3" fillId="0" borderId="2" xfId="0" applyFont="1" applyFill="1" applyBorder="1" applyAlignment="1">
      <alignment vertical="top" wrapText="1"/>
    </xf>
    <xf numFmtId="0" fontId="3" fillId="0" borderId="1" xfId="8" applyFont="1" applyFill="1" applyBorder="1" applyAlignment="1">
      <alignment vertical="top" wrapText="1" shrinkToFit="1"/>
    </xf>
    <xf numFmtId="4" fontId="3" fillId="0" borderId="10" xfId="0" applyNumberFormat="1" applyFont="1" applyFill="1" applyBorder="1" applyAlignment="1">
      <alignment horizontal="right"/>
    </xf>
    <xf numFmtId="0" fontId="31" fillId="0" borderId="5" xfId="8" applyFont="1" applyFill="1" applyBorder="1" applyAlignment="1">
      <alignment horizontal="left" vertical="top" wrapText="1" shrinkToFit="1"/>
    </xf>
    <xf numFmtId="49" fontId="31" fillId="0" borderId="5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11" fillId="0" borderId="0" xfId="0" applyNumberFormat="1" applyFont="1" applyAlignment="1">
      <alignment horizontal="left" vertical="top" wrapText="1"/>
    </xf>
    <xf numFmtId="166" fontId="11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center" vertical="center"/>
    </xf>
    <xf numFmtId="166" fontId="3" fillId="0" borderId="9" xfId="0" applyNumberFormat="1" applyFont="1" applyBorder="1" applyAlignment="1">
      <alignment horizontal="center" vertical="center"/>
    </xf>
    <xf numFmtId="166" fontId="3" fillId="0" borderId="6" xfId="0" applyNumberFormat="1" applyFont="1" applyBorder="1" applyAlignment="1">
      <alignment horizontal="center" vertical="center"/>
    </xf>
    <xf numFmtId="3" fontId="19" fillId="3" borderId="2" xfId="0" applyNumberFormat="1" applyFont="1" applyFill="1" applyBorder="1" applyAlignment="1">
      <alignment horizontal="center" vertical="top" wrapText="1"/>
    </xf>
    <xf numFmtId="3" fontId="19" fillId="3" borderId="8" xfId="0" applyNumberFormat="1" applyFont="1" applyFill="1" applyBorder="1" applyAlignment="1">
      <alignment horizontal="center" vertical="top" wrapText="1"/>
    </xf>
    <xf numFmtId="3" fontId="19" fillId="3" borderId="3" xfId="0" applyNumberFormat="1" applyFont="1" applyFill="1" applyBorder="1" applyAlignment="1">
      <alignment horizontal="center" vertical="top" wrapText="1"/>
    </xf>
    <xf numFmtId="49" fontId="24" fillId="0" borderId="2" xfId="0" applyNumberFormat="1" applyFont="1" applyFill="1" applyBorder="1" applyAlignment="1">
      <alignment horizontal="center" vertical="top" wrapText="1"/>
    </xf>
    <xf numFmtId="49" fontId="24" fillId="0" borderId="3" xfId="0" applyNumberFormat="1" applyFont="1" applyFill="1" applyBorder="1" applyAlignment="1">
      <alignment horizontal="center" vertical="top" wrapText="1"/>
    </xf>
    <xf numFmtId="0" fontId="24" fillId="0" borderId="2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3" fillId="0" borderId="2" xfId="8" applyFont="1" applyFill="1" applyBorder="1" applyAlignment="1">
      <alignment horizontal="left" vertical="top" wrapText="1" shrinkToFit="1"/>
    </xf>
    <xf numFmtId="0" fontId="3" fillId="0" borderId="3" xfId="8" applyFont="1" applyFill="1" applyBorder="1" applyAlignment="1">
      <alignment horizontal="left" vertical="top" wrapText="1" shrinkToFit="1"/>
    </xf>
    <xf numFmtId="0" fontId="24" fillId="0" borderId="2" xfId="0" applyFont="1" applyFill="1" applyBorder="1" applyAlignment="1">
      <alignment horizontal="center" vertical="top" wrapText="1"/>
    </xf>
    <xf numFmtId="0" fontId="24" fillId="0" borderId="3" xfId="0" applyFont="1" applyFill="1" applyBorder="1" applyAlignment="1">
      <alignment horizontal="center" vertical="top" wrapText="1"/>
    </xf>
    <xf numFmtId="49" fontId="14" fillId="4" borderId="2" xfId="0" applyNumberFormat="1" applyFont="1" applyFill="1" applyBorder="1" applyAlignment="1">
      <alignment horizontal="center" vertical="top" wrapText="1"/>
    </xf>
    <xf numFmtId="49" fontId="14" fillId="4" borderId="8" xfId="0" applyNumberFormat="1" applyFont="1" applyFill="1" applyBorder="1" applyAlignment="1">
      <alignment horizontal="center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3" fontId="12" fillId="4" borderId="2" xfId="0" applyNumberFormat="1" applyFont="1" applyFill="1" applyBorder="1" applyAlignment="1">
      <alignment horizontal="center" vertical="top"/>
    </xf>
    <xf numFmtId="3" fontId="12" fillId="4" borderId="8" xfId="0" applyNumberFormat="1" applyFont="1" applyFill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3" fontId="3" fillId="0" borderId="2" xfId="0" applyNumberFormat="1" applyFont="1" applyBorder="1" applyAlignment="1">
      <alignment horizontal="center" vertical="top" wrapText="1"/>
    </xf>
    <xf numFmtId="3" fontId="3" fillId="0" borderId="3" xfId="0" applyNumberFormat="1" applyFont="1" applyBorder="1" applyAlignment="1">
      <alignment horizontal="center" vertical="top" wrapText="1"/>
    </xf>
    <xf numFmtId="49" fontId="12" fillId="4" borderId="2" xfId="0" applyNumberFormat="1" applyFont="1" applyFill="1" applyBorder="1" applyAlignment="1">
      <alignment horizontal="center" vertical="top" wrapText="1"/>
    </xf>
    <xf numFmtId="49" fontId="12" fillId="4" borderId="8" xfId="0" applyNumberFormat="1" applyFont="1" applyFill="1" applyBorder="1" applyAlignment="1">
      <alignment horizontal="center" vertical="top" wrapText="1"/>
    </xf>
    <xf numFmtId="49" fontId="12" fillId="4" borderId="3" xfId="0" applyNumberFormat="1" applyFont="1" applyFill="1" applyBorder="1" applyAlignment="1">
      <alignment horizontal="center" vertical="top" wrapText="1"/>
    </xf>
    <xf numFmtId="3" fontId="12" fillId="4" borderId="2" xfId="0" applyNumberFormat="1" applyFont="1" applyFill="1" applyBorder="1" applyAlignment="1">
      <alignment horizontal="center" vertical="top" wrapText="1"/>
    </xf>
    <xf numFmtId="3" fontId="12" fillId="4" borderId="8" xfId="0" applyNumberFormat="1" applyFont="1" applyFill="1" applyBorder="1" applyAlignment="1">
      <alignment horizontal="center" vertical="top" wrapText="1"/>
    </xf>
    <xf numFmtId="3" fontId="12" fillId="4" borderId="3" xfId="0" applyNumberFormat="1" applyFont="1" applyFill="1" applyBorder="1" applyAlignment="1">
      <alignment horizontal="center"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8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12" fillId="4" borderId="2" xfId="0" applyFont="1" applyFill="1" applyBorder="1" applyAlignment="1">
      <alignment horizontal="center" vertical="top" wrapText="1"/>
    </xf>
    <xf numFmtId="0" fontId="12" fillId="4" borderId="8" xfId="0" applyFont="1" applyFill="1" applyBorder="1" applyAlignment="1">
      <alignment horizontal="center" vertical="top" wrapText="1"/>
    </xf>
    <xf numFmtId="0" fontId="12" fillId="4" borderId="3" xfId="0" applyFont="1" applyFill="1" applyBorder="1" applyAlignment="1">
      <alignment horizontal="center" vertical="top" wrapText="1"/>
    </xf>
    <xf numFmtId="0" fontId="12" fillId="4" borderId="2" xfId="8" applyFont="1" applyFill="1" applyBorder="1" applyAlignment="1">
      <alignment horizontal="left" vertical="top" wrapText="1" shrinkToFit="1"/>
    </xf>
    <xf numFmtId="0" fontId="12" fillId="4" borderId="8" xfId="8" applyFont="1" applyFill="1" applyBorder="1" applyAlignment="1">
      <alignment horizontal="left" vertical="top" wrapText="1" shrinkToFit="1"/>
    </xf>
    <xf numFmtId="0" fontId="12" fillId="4" borderId="3" xfId="8" applyFont="1" applyFill="1" applyBorder="1" applyAlignment="1">
      <alignment horizontal="left" vertical="top" wrapText="1" shrinkToFit="1"/>
    </xf>
    <xf numFmtId="0" fontId="20" fillId="4" borderId="2" xfId="0" applyFont="1" applyFill="1" applyBorder="1" applyAlignment="1">
      <alignment horizontal="left" vertical="top" wrapText="1"/>
    </xf>
    <xf numFmtId="0" fontId="20" fillId="4" borderId="8" xfId="0" applyFont="1" applyFill="1" applyBorder="1" applyAlignment="1">
      <alignment horizontal="left" vertical="top" wrapText="1"/>
    </xf>
    <xf numFmtId="0" fontId="20" fillId="4" borderId="3" xfId="0" applyFont="1" applyFill="1" applyBorder="1" applyAlignment="1">
      <alignment horizontal="left" vertical="top" wrapText="1"/>
    </xf>
    <xf numFmtId="3" fontId="12" fillId="4" borderId="3" xfId="0" applyNumberFormat="1" applyFont="1" applyFill="1" applyBorder="1" applyAlignment="1">
      <alignment horizontal="center" vertical="top"/>
    </xf>
    <xf numFmtId="49" fontId="15" fillId="3" borderId="2" xfId="0" applyNumberFormat="1" applyFont="1" applyFill="1" applyBorder="1" applyAlignment="1">
      <alignment horizontal="center" vertical="top" wrapText="1"/>
    </xf>
    <xf numFmtId="49" fontId="15" fillId="3" borderId="8" xfId="0" applyNumberFormat="1" applyFont="1" applyFill="1" applyBorder="1" applyAlignment="1">
      <alignment horizontal="center" vertical="top" wrapText="1"/>
    </xf>
    <xf numFmtId="49" fontId="15" fillId="3" borderId="3" xfId="0" applyNumberFormat="1" applyFont="1" applyFill="1" applyBorder="1" applyAlignment="1">
      <alignment horizontal="center" vertical="top" wrapText="1"/>
    </xf>
    <xf numFmtId="49" fontId="19" fillId="3" borderId="2" xfId="0" applyNumberFormat="1" applyFont="1" applyFill="1" applyBorder="1" applyAlignment="1">
      <alignment horizontal="center" vertical="top" wrapText="1"/>
    </xf>
    <xf numFmtId="49" fontId="19" fillId="3" borderId="8" xfId="0" applyNumberFormat="1" applyFont="1" applyFill="1" applyBorder="1" applyAlignment="1">
      <alignment horizontal="center" vertical="top" wrapText="1"/>
    </xf>
    <xf numFmtId="49" fontId="19" fillId="3" borderId="3" xfId="0" applyNumberFormat="1" applyFont="1" applyFill="1" applyBorder="1" applyAlignment="1">
      <alignment horizontal="center" vertical="top" wrapText="1"/>
    </xf>
    <xf numFmtId="0" fontId="15" fillId="3" borderId="2" xfId="0" applyFont="1" applyFill="1" applyBorder="1" applyAlignment="1">
      <alignment horizontal="left" vertical="top" wrapText="1"/>
    </xf>
    <xf numFmtId="0" fontId="15" fillId="3" borderId="8" xfId="0" applyFont="1" applyFill="1" applyBorder="1" applyAlignment="1">
      <alignment horizontal="left" vertical="top" wrapText="1"/>
    </xf>
    <xf numFmtId="0" fontId="15" fillId="3" borderId="3" xfId="0" applyFont="1" applyFill="1" applyBorder="1" applyAlignment="1">
      <alignment horizontal="left" vertical="top" wrapText="1"/>
    </xf>
    <xf numFmtId="0" fontId="12" fillId="4" borderId="2" xfId="0" applyFont="1" applyFill="1" applyBorder="1" applyAlignment="1">
      <alignment horizontal="left" vertical="top" wrapText="1"/>
    </xf>
    <xf numFmtId="0" fontId="12" fillId="4" borderId="8" xfId="0" applyFont="1" applyFill="1" applyBorder="1" applyAlignment="1">
      <alignment horizontal="left" vertical="top" wrapText="1"/>
    </xf>
    <xf numFmtId="0" fontId="16" fillId="4" borderId="2" xfId="8" applyFont="1" applyFill="1" applyBorder="1" applyAlignment="1">
      <alignment horizontal="left" vertical="top" wrapText="1" shrinkToFit="1"/>
    </xf>
    <xf numFmtId="0" fontId="16" fillId="4" borderId="8" xfId="8" applyFont="1" applyFill="1" applyBorder="1" applyAlignment="1">
      <alignment horizontal="left" vertical="top" wrapText="1" shrinkToFit="1"/>
    </xf>
    <xf numFmtId="0" fontId="16" fillId="4" borderId="3" xfId="8" applyFont="1" applyFill="1" applyBorder="1" applyAlignment="1">
      <alignment horizontal="left" vertical="top" wrapText="1" shrinkToFit="1"/>
    </xf>
    <xf numFmtId="0" fontId="12" fillId="4" borderId="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left" vertical="top" wrapText="1"/>
    </xf>
    <xf numFmtId="0" fontId="14" fillId="4" borderId="2" xfId="0" applyFont="1" applyFill="1" applyBorder="1" applyAlignment="1">
      <alignment horizontal="center" vertical="top" wrapText="1"/>
    </xf>
    <xf numFmtId="0" fontId="14" fillId="4" borderId="8" xfId="0" applyFont="1" applyFill="1" applyBorder="1" applyAlignment="1">
      <alignment horizontal="center" vertical="top" wrapText="1"/>
    </xf>
    <xf numFmtId="0" fontId="14" fillId="4" borderId="1" xfId="0" applyFont="1" applyFill="1" applyBorder="1" applyAlignment="1">
      <alignment horizontal="left" vertical="top" wrapText="1"/>
    </xf>
    <xf numFmtId="0" fontId="26" fillId="4" borderId="2" xfId="0" applyFont="1" applyFill="1" applyBorder="1" applyAlignment="1">
      <alignment horizontal="left" vertical="top" wrapText="1"/>
    </xf>
    <xf numFmtId="0" fontId="26" fillId="4" borderId="8" xfId="0" applyFont="1" applyFill="1" applyBorder="1" applyAlignment="1">
      <alignment horizontal="left" vertical="top" wrapText="1"/>
    </xf>
    <xf numFmtId="4" fontId="3" fillId="0" borderId="2" xfId="0" applyNumberFormat="1" applyFont="1" applyFill="1" applyBorder="1" applyAlignment="1">
      <alignment horizontal="right"/>
    </xf>
    <xf numFmtId="4" fontId="3" fillId="0" borderId="3" xfId="0" applyNumberFormat="1" applyFont="1" applyFill="1" applyBorder="1" applyAlignment="1">
      <alignment horizontal="right"/>
    </xf>
    <xf numFmtId="0" fontId="24" fillId="0" borderId="2" xfId="8" applyFont="1" applyFill="1" applyBorder="1" applyAlignment="1">
      <alignment horizontal="left" vertical="top" wrapText="1" shrinkToFit="1"/>
    </xf>
    <xf numFmtId="0" fontId="24" fillId="0" borderId="3" xfId="8" applyFont="1" applyFill="1" applyBorder="1" applyAlignment="1">
      <alignment horizontal="left" vertical="top" wrapText="1" shrinkToFit="1"/>
    </xf>
    <xf numFmtId="4" fontId="24" fillId="0" borderId="2" xfId="0" applyNumberFormat="1" applyFont="1" applyFill="1" applyBorder="1" applyAlignment="1">
      <alignment horizontal="left"/>
    </xf>
    <xf numFmtId="4" fontId="24" fillId="0" borderId="3" xfId="0" applyNumberFormat="1" applyFont="1" applyFill="1" applyBorder="1" applyAlignment="1">
      <alignment horizontal="left"/>
    </xf>
    <xf numFmtId="4" fontId="24" fillId="0" borderId="2" xfId="0" applyNumberFormat="1" applyFont="1" applyFill="1" applyBorder="1" applyAlignment="1">
      <alignment horizontal="right"/>
    </xf>
    <xf numFmtId="4" fontId="24" fillId="0" borderId="3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left"/>
    </xf>
    <xf numFmtId="4" fontId="3" fillId="0" borderId="3" xfId="0" applyNumberFormat="1" applyFont="1" applyFill="1" applyBorder="1" applyAlignment="1">
      <alignment horizontal="left"/>
    </xf>
    <xf numFmtId="49" fontId="3" fillId="0" borderId="2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" fontId="11" fillId="0" borderId="0" xfId="0" applyNumberFormat="1" applyFont="1" applyAlignment="1">
      <alignment horizontal="left" vertical="top" wrapText="1"/>
    </xf>
    <xf numFmtId="4" fontId="11" fillId="0" borderId="0" xfId="0" applyNumberFormat="1" applyFont="1" applyAlignment="1">
      <alignment horizontal="left" vertical="top"/>
    </xf>
    <xf numFmtId="4" fontId="3" fillId="0" borderId="5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wrapText="1"/>
    </xf>
    <xf numFmtId="4" fontId="12" fillId="4" borderId="2" xfId="0" applyNumberFormat="1" applyFont="1" applyFill="1" applyBorder="1" applyAlignment="1">
      <alignment horizontal="right"/>
    </xf>
    <xf numFmtId="4" fontId="12" fillId="4" borderId="8" xfId="0" applyNumberFormat="1" applyFont="1" applyFill="1" applyBorder="1" applyAlignment="1">
      <alignment horizontal="right"/>
    </xf>
    <xf numFmtId="4" fontId="12" fillId="4" borderId="3" xfId="0" applyNumberFormat="1" applyFont="1" applyFill="1" applyBorder="1" applyAlignment="1">
      <alignment horizontal="right"/>
    </xf>
    <xf numFmtId="0" fontId="15" fillId="3" borderId="2" xfId="0" applyFont="1" applyFill="1" applyBorder="1" applyAlignment="1">
      <alignment horizontal="center" vertical="top" wrapText="1"/>
    </xf>
    <xf numFmtId="0" fontId="15" fillId="3" borderId="8" xfId="0" applyFont="1" applyFill="1" applyBorder="1" applyAlignment="1">
      <alignment horizontal="center" vertical="top" wrapText="1"/>
    </xf>
    <xf numFmtId="0" fontId="15" fillId="3" borderId="3" xfId="0" applyFont="1" applyFill="1" applyBorder="1" applyAlignment="1">
      <alignment horizontal="center" vertical="top" wrapText="1"/>
    </xf>
    <xf numFmtId="0" fontId="15" fillId="3" borderId="2" xfId="8" applyFont="1" applyFill="1" applyBorder="1" applyAlignment="1">
      <alignment horizontal="left" vertical="top" wrapText="1" shrinkToFit="1"/>
    </xf>
    <xf numFmtId="0" fontId="15" fillId="3" borderId="8" xfId="8" applyFont="1" applyFill="1" applyBorder="1" applyAlignment="1">
      <alignment horizontal="left" vertical="top" wrapText="1" shrinkToFit="1"/>
    </xf>
    <xf numFmtId="0" fontId="15" fillId="3" borderId="3" xfId="8" applyFont="1" applyFill="1" applyBorder="1" applyAlignment="1">
      <alignment horizontal="left" vertical="top" wrapText="1" shrinkToFit="1"/>
    </xf>
    <xf numFmtId="3" fontId="3" fillId="0" borderId="2" xfId="0" applyNumberFormat="1" applyFont="1" applyFill="1" applyBorder="1" applyAlignment="1">
      <alignment horizontal="center" vertical="top" wrapText="1"/>
    </xf>
    <xf numFmtId="3" fontId="3" fillId="0" borderId="3" xfId="0" applyNumberFormat="1" applyFont="1" applyFill="1" applyBorder="1" applyAlignment="1">
      <alignment horizontal="center" vertical="top" wrapText="1"/>
    </xf>
    <xf numFmtId="49" fontId="15" fillId="4" borderId="2" xfId="0" applyNumberFormat="1" applyFont="1" applyFill="1" applyBorder="1" applyAlignment="1">
      <alignment horizontal="center" vertical="top" wrapText="1"/>
    </xf>
    <xf numFmtId="49" fontId="15" fillId="4" borderId="8" xfId="0" applyNumberFormat="1" applyFont="1" applyFill="1" applyBorder="1" applyAlignment="1">
      <alignment horizontal="center" vertical="top" wrapText="1"/>
    </xf>
    <xf numFmtId="49" fontId="15" fillId="4" borderId="3" xfId="0" applyNumberFormat="1" applyFont="1" applyFill="1" applyBorder="1" applyAlignment="1">
      <alignment horizontal="center" vertical="top" wrapText="1"/>
    </xf>
    <xf numFmtId="49" fontId="12" fillId="4" borderId="2" xfId="0" applyNumberFormat="1" applyFont="1" applyFill="1" applyBorder="1" applyAlignment="1">
      <alignment horizontal="left" vertical="top" wrapText="1"/>
    </xf>
    <xf numFmtId="49" fontId="12" fillId="4" borderId="8" xfId="0" applyNumberFormat="1" applyFont="1" applyFill="1" applyBorder="1" applyAlignment="1">
      <alignment horizontal="left" vertical="top" wrapText="1"/>
    </xf>
    <xf numFmtId="49" fontId="12" fillId="4" borderId="3" xfId="0" applyNumberFormat="1" applyFont="1" applyFill="1" applyBorder="1" applyAlignment="1">
      <alignment horizontal="left" vertical="top" wrapText="1"/>
    </xf>
    <xf numFmtId="49" fontId="11" fillId="4" borderId="2" xfId="0" applyNumberFormat="1" applyFont="1" applyFill="1" applyBorder="1" applyAlignment="1">
      <alignment horizontal="center" vertical="top" wrapText="1"/>
    </xf>
    <xf numFmtId="49" fontId="11" fillId="4" borderId="8" xfId="0" applyNumberFormat="1" applyFont="1" applyFill="1" applyBorder="1" applyAlignment="1">
      <alignment horizontal="center" vertical="top" wrapText="1"/>
    </xf>
    <xf numFmtId="49" fontId="11" fillId="4" borderId="3" xfId="0" applyNumberFormat="1" applyFont="1" applyFill="1" applyBorder="1" applyAlignment="1">
      <alignment horizontal="center" vertical="top" wrapText="1"/>
    </xf>
    <xf numFmtId="0" fontId="12" fillId="6" borderId="2" xfId="8" applyFont="1" applyFill="1" applyBorder="1" applyAlignment="1">
      <alignment horizontal="left" vertical="top" wrapText="1" shrinkToFit="1"/>
    </xf>
    <xf numFmtId="0" fontId="12" fillId="6" borderId="8" xfId="8" applyFont="1" applyFill="1" applyBorder="1" applyAlignment="1">
      <alignment horizontal="left" vertical="top" wrapText="1" shrinkToFit="1"/>
    </xf>
    <xf numFmtId="0" fontId="12" fillId="6" borderId="3" xfId="8" applyFont="1" applyFill="1" applyBorder="1" applyAlignment="1">
      <alignment horizontal="left" vertical="top" wrapText="1" shrinkToFit="1"/>
    </xf>
    <xf numFmtId="0" fontId="12" fillId="6" borderId="2" xfId="0" applyFont="1" applyFill="1" applyBorder="1" applyAlignment="1">
      <alignment horizontal="center" vertical="top" wrapText="1"/>
    </xf>
    <xf numFmtId="0" fontId="12" fillId="6" borderId="8" xfId="0" applyFont="1" applyFill="1" applyBorder="1" applyAlignment="1">
      <alignment horizontal="center" vertical="top" wrapText="1"/>
    </xf>
    <xf numFmtId="0" fontId="12" fillId="6" borderId="3" xfId="0" applyFont="1" applyFill="1" applyBorder="1" applyAlignment="1">
      <alignment horizontal="center" vertical="top" wrapText="1"/>
    </xf>
    <xf numFmtId="49" fontId="12" fillId="6" borderId="2" xfId="0" applyNumberFormat="1" applyFont="1" applyFill="1" applyBorder="1" applyAlignment="1">
      <alignment horizontal="center" vertical="top" wrapText="1"/>
    </xf>
    <xf numFmtId="49" fontId="12" fillId="6" borderId="8" xfId="0" applyNumberFormat="1" applyFont="1" applyFill="1" applyBorder="1" applyAlignment="1">
      <alignment horizontal="center" vertical="top" wrapText="1"/>
    </xf>
    <xf numFmtId="49" fontId="12" fillId="6" borderId="3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wrapText="1"/>
    </xf>
    <xf numFmtId="1" fontId="3" fillId="0" borderId="1" xfId="0" applyNumberFormat="1" applyFont="1" applyBorder="1" applyAlignment="1">
      <alignment horizontal="center" vertical="center" wrapText="1"/>
    </xf>
    <xf numFmtId="167" fontId="12" fillId="4" borderId="2" xfId="0" applyNumberFormat="1" applyFont="1" applyFill="1" applyBorder="1" applyAlignment="1">
      <alignment horizontal="center" vertical="top" wrapText="1"/>
    </xf>
    <xf numFmtId="167" fontId="12" fillId="4" borderId="8" xfId="0" applyNumberFormat="1" applyFont="1" applyFill="1" applyBorder="1" applyAlignment="1">
      <alignment horizontal="center" vertical="top" wrapText="1"/>
    </xf>
    <xf numFmtId="49" fontId="15" fillId="3" borderId="2" xfId="0" applyNumberFormat="1" applyFont="1" applyFill="1" applyBorder="1" applyAlignment="1">
      <alignment horizontal="left" vertical="top" wrapText="1"/>
    </xf>
    <xf numFmtId="49" fontId="15" fillId="3" borderId="8" xfId="0" applyNumberFormat="1" applyFont="1" applyFill="1" applyBorder="1" applyAlignment="1">
      <alignment horizontal="left" vertical="top" wrapText="1"/>
    </xf>
    <xf numFmtId="0" fontId="12" fillId="3" borderId="2" xfId="0" applyFont="1" applyFill="1" applyBorder="1" applyAlignment="1">
      <alignment horizontal="center" vertical="top" wrapText="1"/>
    </xf>
    <xf numFmtId="0" fontId="12" fillId="3" borderId="8" xfId="0" applyFont="1" applyFill="1" applyBorder="1" applyAlignment="1">
      <alignment horizontal="center" vertical="top" wrapText="1"/>
    </xf>
    <xf numFmtId="0" fontId="20" fillId="4" borderId="1" xfId="0" applyFont="1" applyFill="1" applyBorder="1" applyAlignment="1">
      <alignment horizontal="left" vertical="top" wrapText="1"/>
    </xf>
    <xf numFmtId="0" fontId="31" fillId="0" borderId="2" xfId="8" applyFont="1" applyFill="1" applyBorder="1" applyAlignment="1">
      <alignment horizontal="left" vertical="top" wrapText="1" shrinkToFit="1"/>
    </xf>
    <xf numFmtId="0" fontId="24" fillId="0" borderId="2" xfId="8" applyFont="1" applyBorder="1" applyAlignment="1">
      <alignment horizontal="left" vertical="top" wrapText="1" shrinkToFit="1"/>
    </xf>
    <xf numFmtId="0" fontId="24" fillId="0" borderId="3" xfId="8" applyFont="1" applyBorder="1" applyAlignment="1">
      <alignment horizontal="left" vertical="top" wrapText="1" shrinkToFit="1"/>
    </xf>
    <xf numFmtId="0" fontId="14" fillId="4" borderId="2" xfId="8" applyFont="1" applyFill="1" applyBorder="1" applyAlignment="1">
      <alignment horizontal="left" vertical="top" wrapText="1" shrinkToFit="1"/>
    </xf>
    <xf numFmtId="0" fontId="14" fillId="4" borderId="8" xfId="8" applyFont="1" applyFill="1" applyBorder="1" applyAlignment="1">
      <alignment horizontal="left" vertical="top" wrapText="1" shrinkToFit="1"/>
    </xf>
    <xf numFmtId="0" fontId="17" fillId="3" borderId="2" xfId="8" applyFont="1" applyFill="1" applyBorder="1" applyAlignment="1">
      <alignment horizontal="left" vertical="top" wrapText="1" shrinkToFit="1"/>
    </xf>
    <xf numFmtId="0" fontId="17" fillId="3" borderId="8" xfId="8" applyFont="1" applyFill="1" applyBorder="1" applyAlignment="1">
      <alignment horizontal="left" vertical="top" wrapText="1" shrinkToFit="1"/>
    </xf>
    <xf numFmtId="3" fontId="3" fillId="0" borderId="2" xfId="0" applyNumberFormat="1" applyFont="1" applyBorder="1" applyAlignment="1">
      <alignment horizontal="center" vertical="top"/>
    </xf>
    <xf numFmtId="3" fontId="3" fillId="0" borderId="3" xfId="0" applyNumberFormat="1" applyFont="1" applyBorder="1" applyAlignment="1">
      <alignment horizontal="center" vertical="top"/>
    </xf>
    <xf numFmtId="3" fontId="15" fillId="4" borderId="2" xfId="0" applyNumberFormat="1" applyFont="1" applyFill="1" applyBorder="1" applyAlignment="1">
      <alignment horizontal="center" vertical="top" wrapText="1"/>
    </xf>
    <xf numFmtId="3" fontId="15" fillId="4" borderId="8" xfId="0" applyNumberFormat="1" applyFont="1" applyFill="1" applyBorder="1" applyAlignment="1">
      <alignment horizontal="center" vertical="top" wrapText="1"/>
    </xf>
    <xf numFmtId="49" fontId="10" fillId="4" borderId="2" xfId="0" applyNumberFormat="1" applyFont="1" applyFill="1" applyBorder="1" applyAlignment="1">
      <alignment horizontal="center" vertical="top" wrapText="1"/>
    </xf>
    <xf numFmtId="49" fontId="10" fillId="4" borderId="8" xfId="0" applyNumberFormat="1" applyFont="1" applyFill="1" applyBorder="1" applyAlignment="1">
      <alignment horizontal="center" vertical="top" wrapText="1"/>
    </xf>
    <xf numFmtId="0" fontId="17" fillId="3" borderId="2" xfId="8" applyFont="1" applyFill="1" applyBorder="1" applyAlignment="1">
      <alignment horizontal="center" vertical="top" wrapText="1" shrinkToFit="1"/>
    </xf>
    <xf numFmtId="0" fontId="17" fillId="3" borderId="8" xfId="8" applyFont="1" applyFill="1" applyBorder="1" applyAlignment="1">
      <alignment horizontal="center" vertical="top" wrapText="1" shrinkToFit="1"/>
    </xf>
    <xf numFmtId="0" fontId="3" fillId="0" borderId="5" xfId="0" applyFont="1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0" fontId="13" fillId="4" borderId="2" xfId="0" applyFont="1" applyFill="1" applyBorder="1" applyAlignment="1">
      <alignment horizontal="left" vertical="top" wrapText="1"/>
    </xf>
    <xf numFmtId="0" fontId="13" fillId="4" borderId="8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wrapText="1"/>
    </xf>
    <xf numFmtId="0" fontId="18" fillId="3" borderId="2" xfId="0" applyFont="1" applyFill="1" applyBorder="1" applyAlignment="1">
      <alignment horizontal="left" vertical="top" wrapText="1"/>
    </xf>
    <xf numFmtId="0" fontId="18" fillId="3" borderId="8" xfId="0" applyFont="1" applyFill="1" applyBorder="1" applyAlignment="1">
      <alignment horizontal="left" vertical="top" wrapText="1"/>
    </xf>
    <xf numFmtId="0" fontId="3" fillId="0" borderId="1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2" fontId="3" fillId="0" borderId="12" xfId="0" applyNumberFormat="1" applyFont="1" applyBorder="1" applyAlignment="1">
      <alignment horizontal="center" vertical="center" wrapText="1"/>
    </xf>
    <xf numFmtId="2" fontId="0" fillId="0" borderId="11" xfId="0" applyNumberFormat="1" applyBorder="1" applyAlignment="1">
      <alignment horizontal="center" vertical="center" wrapText="1"/>
    </xf>
    <xf numFmtId="2" fontId="0" fillId="0" borderId="7" xfId="0" applyNumberForma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24" fillId="0" borderId="1" xfId="8" applyFont="1" applyBorder="1" applyAlignment="1">
      <alignment horizontal="left" vertical="top" wrapText="1" shrinkToFit="1"/>
    </xf>
    <xf numFmtId="4" fontId="3" fillId="0" borderId="2" xfId="0" applyNumberFormat="1" applyFont="1" applyBorder="1" applyAlignment="1">
      <alignment horizontal="left"/>
    </xf>
    <xf numFmtId="4" fontId="3" fillId="0" borderId="3" xfId="0" applyNumberFormat="1" applyFont="1" applyBorder="1" applyAlignment="1">
      <alignment horizontal="left"/>
    </xf>
    <xf numFmtId="0" fontId="3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1" fontId="3" fillId="0" borderId="12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1">
    <cellStyle name="Гиперссылка" xfId="10" builtinId="8"/>
    <cellStyle name="Обычный" xfId="0" builtinId="0"/>
    <cellStyle name="Обычный 12" xfId="8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Обычный 8" xfId="9"/>
    <cellStyle name="Финансовый 2" xfId="7"/>
  </cellStyles>
  <dxfs count="0"/>
  <tableStyles count="0" defaultTableStyle="TableStyleMedium2" defaultPivotStyle="PivotStyleLight16"/>
  <colors>
    <mruColors>
      <color rgb="FFFFCC00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203" t="s">
        <v>48</v>
      </c>
      <c r="B1" s="203" t="s">
        <v>4</v>
      </c>
      <c r="C1" s="203" t="s">
        <v>49</v>
      </c>
      <c r="D1" s="203" t="s">
        <v>50</v>
      </c>
      <c r="E1" s="203"/>
      <c r="F1" s="203" t="s">
        <v>53</v>
      </c>
      <c r="G1" s="203" t="s">
        <v>17</v>
      </c>
      <c r="H1" s="203"/>
      <c r="I1" s="203"/>
      <c r="J1" s="203"/>
      <c r="K1" s="203" t="s">
        <v>12</v>
      </c>
      <c r="L1" s="203"/>
      <c r="M1" s="203"/>
      <c r="N1" s="203"/>
      <c r="O1" s="203"/>
    </row>
    <row r="2" spans="1:15" ht="51" x14ac:dyDescent="0.2">
      <c r="A2" s="203"/>
      <c r="B2" s="203"/>
      <c r="C2" s="203"/>
      <c r="D2" s="10" t="s">
        <v>51</v>
      </c>
      <c r="E2" s="10" t="s">
        <v>52</v>
      </c>
      <c r="F2" s="203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>SUM(L6:L9)</f>
        <v>2500000</v>
      </c>
      <c r="M5" s="20">
        <f>SUM(M6:M9)</f>
        <v>2500000</v>
      </c>
      <c r="N5" s="20">
        <f>SUM(N6:N9)</f>
        <v>0</v>
      </c>
      <c r="O5" s="20">
        <f>SUM(O6:O9)</f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>SUM(M8:O8)</f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>SUM(L11:L14)</f>
        <v>500</v>
      </c>
      <c r="M10" s="20">
        <f>SUM(M11:M14)</f>
        <v>500</v>
      </c>
      <c r="N10" s="20">
        <f>SUM(N11:N14)</f>
        <v>0</v>
      </c>
      <c r="O10" s="20">
        <f>SUM(O11:O14)</f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0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0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0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0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0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0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0"/>
        <v>0</v>
      </c>
      <c r="M18" s="16"/>
      <c r="N18" s="16"/>
      <c r="O18" s="16"/>
    </row>
    <row r="19" spans="1:15" ht="147.75" customHeight="1" x14ac:dyDescent="0.2">
      <c r="A19" s="204" t="s">
        <v>55</v>
      </c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00"/>
    <pageSetUpPr fitToPage="1"/>
  </sheetPr>
  <dimension ref="A2:N21"/>
  <sheetViews>
    <sheetView zoomScale="70" zoomScaleNormal="70" workbookViewId="0">
      <selection activeCell="D25" sqref="D25"/>
    </sheetView>
  </sheetViews>
  <sheetFormatPr defaultColWidth="8.85546875" defaultRowHeight="15.75" x14ac:dyDescent="0.25"/>
  <cols>
    <col min="1" max="2" width="15.140625" style="25" customWidth="1"/>
    <col min="3" max="3" width="31.7109375" style="25" customWidth="1"/>
    <col min="4" max="4" width="55.28515625" style="25" customWidth="1"/>
    <col min="5" max="5" width="24.28515625" style="28" customWidth="1"/>
    <col min="6" max="6" width="11.140625" style="38" customWidth="1"/>
    <col min="7" max="7" width="11.42578125" style="38" customWidth="1"/>
    <col min="8" max="10" width="14.85546875" style="38" customWidth="1"/>
    <col min="11" max="11" width="17.85546875" style="62" customWidth="1"/>
    <col min="12" max="14" width="18.42578125" style="62" customWidth="1"/>
    <col min="15" max="15" width="48.5703125" style="25" customWidth="1"/>
    <col min="16" max="16" width="20.7109375" style="25" customWidth="1"/>
    <col min="17" max="16384" width="8.85546875" style="25"/>
  </cols>
  <sheetData>
    <row r="2" spans="1:14" ht="53.25" customHeight="1" x14ac:dyDescent="0.25">
      <c r="M2" s="217" t="s">
        <v>558</v>
      </c>
      <c r="N2" s="217"/>
    </row>
    <row r="3" spans="1:14" ht="23.25" customHeight="1" x14ac:dyDescent="0.25">
      <c r="A3" s="219" t="s">
        <v>231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33"/>
      <c r="M3" s="33"/>
      <c r="N3" s="33"/>
    </row>
    <row r="4" spans="1:14" ht="15.75" customHeight="1" x14ac:dyDescent="0.25"/>
    <row r="5" spans="1:14" ht="30" customHeight="1" x14ac:dyDescent="0.25">
      <c r="A5" s="220" t="s">
        <v>91</v>
      </c>
      <c r="B5" s="220" t="s">
        <v>4</v>
      </c>
      <c r="C5" s="220" t="s">
        <v>50</v>
      </c>
      <c r="D5" s="220" t="s">
        <v>89</v>
      </c>
      <c r="E5" s="207" t="s">
        <v>17</v>
      </c>
      <c r="F5" s="223"/>
      <c r="G5" s="223"/>
      <c r="H5" s="223"/>
      <c r="I5" s="208"/>
      <c r="J5" s="209"/>
      <c r="K5" s="224" t="s">
        <v>224</v>
      </c>
      <c r="L5" s="225"/>
      <c r="M5" s="225"/>
      <c r="N5" s="226"/>
    </row>
    <row r="6" spans="1:14" ht="22.5" customHeight="1" x14ac:dyDescent="0.25">
      <c r="A6" s="221"/>
      <c r="B6" s="221"/>
      <c r="C6" s="221"/>
      <c r="D6" s="221"/>
      <c r="E6" s="220" t="s">
        <v>18</v>
      </c>
      <c r="F6" s="220" t="s">
        <v>88</v>
      </c>
      <c r="G6" s="207" t="s">
        <v>90</v>
      </c>
      <c r="H6" s="208"/>
      <c r="I6" s="208"/>
      <c r="J6" s="209"/>
      <c r="K6" s="379" t="s">
        <v>286</v>
      </c>
      <c r="L6" s="213" t="s">
        <v>265</v>
      </c>
      <c r="M6" s="213" t="s">
        <v>266</v>
      </c>
      <c r="N6" s="213" t="s">
        <v>267</v>
      </c>
    </row>
    <row r="7" spans="1:14" ht="19.5" customHeight="1" x14ac:dyDescent="0.25">
      <c r="A7" s="221"/>
      <c r="B7" s="221"/>
      <c r="C7" s="221"/>
      <c r="D7" s="221"/>
      <c r="E7" s="211"/>
      <c r="F7" s="211"/>
      <c r="G7" s="207" t="s">
        <v>265</v>
      </c>
      <c r="H7" s="209"/>
      <c r="I7" s="220" t="s">
        <v>266</v>
      </c>
      <c r="J7" s="220" t="s">
        <v>267</v>
      </c>
      <c r="K7" s="380"/>
      <c r="L7" s="214"/>
      <c r="M7" s="214"/>
      <c r="N7" s="214"/>
    </row>
    <row r="8" spans="1:14" ht="21" customHeight="1" x14ac:dyDescent="0.25">
      <c r="A8" s="222"/>
      <c r="B8" s="222"/>
      <c r="C8" s="212"/>
      <c r="D8" s="222"/>
      <c r="E8" s="212"/>
      <c r="F8" s="212"/>
      <c r="G8" s="24"/>
      <c r="H8" s="95" t="s">
        <v>54</v>
      </c>
      <c r="I8" s="314"/>
      <c r="J8" s="314"/>
      <c r="K8" s="381"/>
      <c r="L8" s="215"/>
      <c r="M8" s="215"/>
      <c r="N8" s="215"/>
    </row>
    <row r="9" spans="1:14" x14ac:dyDescent="0.25">
      <c r="A9" s="29">
        <v>1</v>
      </c>
      <c r="B9" s="29">
        <v>2</v>
      </c>
      <c r="C9" s="29">
        <v>3</v>
      </c>
      <c r="D9" s="29">
        <v>4</v>
      </c>
      <c r="E9" s="29">
        <v>5</v>
      </c>
      <c r="F9" s="24">
        <v>6</v>
      </c>
      <c r="G9" s="24">
        <v>7</v>
      </c>
      <c r="H9" s="24">
        <v>8</v>
      </c>
      <c r="I9" s="24">
        <v>9</v>
      </c>
      <c r="J9" s="24">
        <v>10</v>
      </c>
      <c r="K9" s="29">
        <v>11</v>
      </c>
      <c r="L9" s="29">
        <v>12</v>
      </c>
      <c r="M9" s="29">
        <v>13</v>
      </c>
      <c r="N9" s="29">
        <v>14</v>
      </c>
    </row>
    <row r="10" spans="1:14" ht="36" customHeight="1" x14ac:dyDescent="0.3">
      <c r="A10" s="274">
        <v>11</v>
      </c>
      <c r="B10" s="274" t="s">
        <v>13</v>
      </c>
      <c r="C10" s="318" t="s">
        <v>13</v>
      </c>
      <c r="D10" s="375" t="s">
        <v>104</v>
      </c>
      <c r="E10" s="318" t="s">
        <v>13</v>
      </c>
      <c r="F10" s="318" t="s">
        <v>13</v>
      </c>
      <c r="G10" s="318" t="s">
        <v>13</v>
      </c>
      <c r="H10" s="318" t="s">
        <v>13</v>
      </c>
      <c r="I10" s="318" t="s">
        <v>13</v>
      </c>
      <c r="J10" s="318" t="s">
        <v>13</v>
      </c>
      <c r="K10" s="73" t="s">
        <v>282</v>
      </c>
      <c r="L10" s="73">
        <f t="shared" ref="L10:N12" si="0">L13+L17</f>
        <v>12804</v>
      </c>
      <c r="M10" s="73">
        <f t="shared" si="0"/>
        <v>12804</v>
      </c>
      <c r="N10" s="73">
        <f t="shared" si="0"/>
        <v>12804</v>
      </c>
    </row>
    <row r="11" spans="1:14" ht="36" customHeight="1" x14ac:dyDescent="0.3">
      <c r="A11" s="275"/>
      <c r="B11" s="275"/>
      <c r="C11" s="319"/>
      <c r="D11" s="376"/>
      <c r="E11" s="319"/>
      <c r="F11" s="319"/>
      <c r="G11" s="319"/>
      <c r="H11" s="319"/>
      <c r="I11" s="319"/>
      <c r="J11" s="319"/>
      <c r="K11" s="73" t="s">
        <v>283</v>
      </c>
      <c r="L11" s="73">
        <f t="shared" si="0"/>
        <v>0</v>
      </c>
      <c r="M11" s="73">
        <f t="shared" si="0"/>
        <v>0</v>
      </c>
      <c r="N11" s="73">
        <f t="shared" si="0"/>
        <v>0</v>
      </c>
    </row>
    <row r="12" spans="1:14" ht="36" customHeight="1" x14ac:dyDescent="0.3">
      <c r="A12" s="275"/>
      <c r="B12" s="275"/>
      <c r="C12" s="319"/>
      <c r="D12" s="376"/>
      <c r="E12" s="319"/>
      <c r="F12" s="319"/>
      <c r="G12" s="319"/>
      <c r="H12" s="319"/>
      <c r="I12" s="319"/>
      <c r="J12" s="319"/>
      <c r="K12" s="73" t="s">
        <v>284</v>
      </c>
      <c r="L12" s="73">
        <f t="shared" si="0"/>
        <v>12804</v>
      </c>
      <c r="M12" s="73">
        <f t="shared" si="0"/>
        <v>12804</v>
      </c>
      <c r="N12" s="73">
        <f t="shared" si="0"/>
        <v>12804</v>
      </c>
    </row>
    <row r="13" spans="1:14" s="43" customFormat="1" ht="30" customHeight="1" x14ac:dyDescent="0.25">
      <c r="A13" s="255" t="s">
        <v>229</v>
      </c>
      <c r="B13" s="255" t="s">
        <v>297</v>
      </c>
      <c r="C13" s="264" t="s">
        <v>13</v>
      </c>
      <c r="D13" s="372" t="s">
        <v>302</v>
      </c>
      <c r="E13" s="283" t="s">
        <v>196</v>
      </c>
      <c r="F13" s="264" t="s">
        <v>101</v>
      </c>
      <c r="G13" s="264">
        <f>G16</f>
        <v>6</v>
      </c>
      <c r="H13" s="255" t="s">
        <v>85</v>
      </c>
      <c r="I13" s="255" t="s">
        <v>274</v>
      </c>
      <c r="J13" s="255" t="s">
        <v>274</v>
      </c>
      <c r="K13" s="74" t="s">
        <v>282</v>
      </c>
      <c r="L13" s="74">
        <f>L16</f>
        <v>240</v>
      </c>
      <c r="M13" s="74">
        <f t="shared" ref="M13:N13" si="1">M16</f>
        <v>240</v>
      </c>
      <c r="N13" s="74">
        <f t="shared" si="1"/>
        <v>240</v>
      </c>
    </row>
    <row r="14" spans="1:14" s="43" customFormat="1" ht="30" customHeight="1" x14ac:dyDescent="0.25">
      <c r="A14" s="256"/>
      <c r="B14" s="256"/>
      <c r="C14" s="265"/>
      <c r="D14" s="373"/>
      <c r="E14" s="284"/>
      <c r="F14" s="265"/>
      <c r="G14" s="265"/>
      <c r="H14" s="256"/>
      <c r="I14" s="256"/>
      <c r="J14" s="256"/>
      <c r="K14" s="74" t="s">
        <v>283</v>
      </c>
      <c r="L14" s="74">
        <v>0</v>
      </c>
      <c r="M14" s="74">
        <v>0</v>
      </c>
      <c r="N14" s="74">
        <v>0</v>
      </c>
    </row>
    <row r="15" spans="1:14" s="43" customFormat="1" ht="30" customHeight="1" x14ac:dyDescent="0.25">
      <c r="A15" s="256"/>
      <c r="B15" s="256"/>
      <c r="C15" s="265"/>
      <c r="D15" s="373"/>
      <c r="E15" s="284"/>
      <c r="F15" s="265"/>
      <c r="G15" s="265"/>
      <c r="H15" s="256"/>
      <c r="I15" s="256"/>
      <c r="J15" s="256"/>
      <c r="K15" s="74" t="s">
        <v>284</v>
      </c>
      <c r="L15" s="74">
        <f>L16</f>
        <v>240</v>
      </c>
      <c r="M15" s="74">
        <f t="shared" ref="M15:N15" si="2">M16</f>
        <v>240</v>
      </c>
      <c r="N15" s="74">
        <f t="shared" si="2"/>
        <v>240</v>
      </c>
    </row>
    <row r="16" spans="1:14" s="28" customFormat="1" ht="28.5" customHeight="1" x14ac:dyDescent="0.2">
      <c r="A16" s="134" t="s">
        <v>229</v>
      </c>
      <c r="B16" s="134" t="s">
        <v>297</v>
      </c>
      <c r="C16" s="40" t="s">
        <v>149</v>
      </c>
      <c r="D16" s="138" t="s">
        <v>303</v>
      </c>
      <c r="E16" s="40" t="s">
        <v>196</v>
      </c>
      <c r="F16" s="65" t="s">
        <v>101</v>
      </c>
      <c r="G16" s="65">
        <v>6</v>
      </c>
      <c r="H16" s="134" t="s">
        <v>261</v>
      </c>
      <c r="I16" s="141">
        <v>6</v>
      </c>
      <c r="J16" s="141">
        <v>6</v>
      </c>
      <c r="K16" s="75" t="s">
        <v>284</v>
      </c>
      <c r="L16" s="75">
        <v>240</v>
      </c>
      <c r="M16" s="75">
        <v>240</v>
      </c>
      <c r="N16" s="75">
        <v>240</v>
      </c>
    </row>
    <row r="17" spans="1:14" s="43" customFormat="1" ht="26.25" customHeight="1" x14ac:dyDescent="0.25">
      <c r="A17" s="255" t="s">
        <v>229</v>
      </c>
      <c r="B17" s="255" t="s">
        <v>295</v>
      </c>
      <c r="C17" s="264" t="s">
        <v>13</v>
      </c>
      <c r="D17" s="358" t="s">
        <v>304</v>
      </c>
      <c r="E17" s="283" t="s">
        <v>193</v>
      </c>
      <c r="F17" s="264" t="s">
        <v>101</v>
      </c>
      <c r="G17" s="264">
        <f>G20+G21</f>
        <v>52</v>
      </c>
      <c r="H17" s="255" t="s">
        <v>85</v>
      </c>
      <c r="I17" s="255">
        <f>I20+I21</f>
        <v>52</v>
      </c>
      <c r="J17" s="255">
        <f>J20+J21</f>
        <v>52</v>
      </c>
      <c r="K17" s="74" t="s">
        <v>282</v>
      </c>
      <c r="L17" s="74">
        <f>L20</f>
        <v>12564</v>
      </c>
      <c r="M17" s="74">
        <f t="shared" ref="M17:N17" si="3">M20</f>
        <v>12564</v>
      </c>
      <c r="N17" s="74">
        <f t="shared" si="3"/>
        <v>12564</v>
      </c>
    </row>
    <row r="18" spans="1:14" s="43" customFormat="1" ht="26.25" customHeight="1" x14ac:dyDescent="0.25">
      <c r="A18" s="256"/>
      <c r="B18" s="256"/>
      <c r="C18" s="265"/>
      <c r="D18" s="359"/>
      <c r="E18" s="284"/>
      <c r="F18" s="265"/>
      <c r="G18" s="265"/>
      <c r="H18" s="256"/>
      <c r="I18" s="265"/>
      <c r="J18" s="265"/>
      <c r="K18" s="140" t="s">
        <v>283</v>
      </c>
      <c r="L18" s="140">
        <f>L21</f>
        <v>0</v>
      </c>
      <c r="M18" s="140">
        <f t="shared" ref="M18:N18" si="4">M21</f>
        <v>0</v>
      </c>
      <c r="N18" s="140">
        <f t="shared" si="4"/>
        <v>0</v>
      </c>
    </row>
    <row r="19" spans="1:14" s="43" customFormat="1" ht="26.25" customHeight="1" x14ac:dyDescent="0.25">
      <c r="A19" s="256"/>
      <c r="B19" s="256"/>
      <c r="C19" s="265"/>
      <c r="D19" s="359"/>
      <c r="E19" s="284"/>
      <c r="F19" s="265"/>
      <c r="G19" s="265"/>
      <c r="H19" s="256"/>
      <c r="I19" s="265"/>
      <c r="J19" s="265"/>
      <c r="K19" s="140" t="s">
        <v>284</v>
      </c>
      <c r="L19" s="140">
        <f>L20</f>
        <v>12564</v>
      </c>
      <c r="M19" s="140">
        <f t="shared" ref="M19:N19" si="5">M20</f>
        <v>12564</v>
      </c>
      <c r="N19" s="140">
        <f t="shared" si="5"/>
        <v>12564</v>
      </c>
    </row>
    <row r="20" spans="1:14" s="28" customFormat="1" ht="57" customHeight="1" x14ac:dyDescent="0.2">
      <c r="A20" s="385" t="s">
        <v>229</v>
      </c>
      <c r="B20" s="385" t="s">
        <v>295</v>
      </c>
      <c r="C20" s="386" t="s">
        <v>194</v>
      </c>
      <c r="D20" s="30" t="s">
        <v>305</v>
      </c>
      <c r="E20" s="30" t="s">
        <v>193</v>
      </c>
      <c r="F20" s="384" t="s">
        <v>101</v>
      </c>
      <c r="G20" s="24">
        <v>47</v>
      </c>
      <c r="H20" s="385" t="s">
        <v>197</v>
      </c>
      <c r="I20" s="32">
        <v>47</v>
      </c>
      <c r="J20" s="32">
        <v>47</v>
      </c>
      <c r="K20" s="387" t="s">
        <v>284</v>
      </c>
      <c r="L20" s="382">
        <v>12564</v>
      </c>
      <c r="M20" s="382">
        <v>12564</v>
      </c>
      <c r="N20" s="382">
        <v>12564</v>
      </c>
    </row>
    <row r="21" spans="1:14" s="28" customFormat="1" ht="57" customHeight="1" x14ac:dyDescent="0.2">
      <c r="A21" s="385"/>
      <c r="B21" s="385"/>
      <c r="C21" s="386"/>
      <c r="D21" s="30" t="s">
        <v>306</v>
      </c>
      <c r="E21" s="30" t="s">
        <v>193</v>
      </c>
      <c r="F21" s="384"/>
      <c r="G21" s="24">
        <v>5</v>
      </c>
      <c r="H21" s="385"/>
      <c r="I21" s="32" t="s">
        <v>269</v>
      </c>
      <c r="J21" s="32" t="s">
        <v>269</v>
      </c>
      <c r="K21" s="388"/>
      <c r="L21" s="383"/>
      <c r="M21" s="383"/>
      <c r="N21" s="383"/>
    </row>
  </sheetData>
  <mergeCells count="57">
    <mergeCell ref="N20:N21"/>
    <mergeCell ref="N6:N8"/>
    <mergeCell ref="C5:C8"/>
    <mergeCell ref="B5:B8"/>
    <mergeCell ref="A5:A8"/>
    <mergeCell ref="A20:A21"/>
    <mergeCell ref="B20:B21"/>
    <mergeCell ref="C20:C21"/>
    <mergeCell ref="A17:A19"/>
    <mergeCell ref="B17:B19"/>
    <mergeCell ref="C17:C19"/>
    <mergeCell ref="A13:A15"/>
    <mergeCell ref="B13:B15"/>
    <mergeCell ref="C13:C15"/>
    <mergeCell ref="K20:K21"/>
    <mergeCell ref="L20:L21"/>
    <mergeCell ref="M20:M21"/>
    <mergeCell ref="F20:F21"/>
    <mergeCell ref="H20:H21"/>
    <mergeCell ref="M2:N2"/>
    <mergeCell ref="K5:N5"/>
    <mergeCell ref="L6:L8"/>
    <mergeCell ref="M6:M8"/>
    <mergeCell ref="H13:H15"/>
    <mergeCell ref="I17:I19"/>
    <mergeCell ref="J17:J19"/>
    <mergeCell ref="I13:I15"/>
    <mergeCell ref="J13:J15"/>
    <mergeCell ref="F10:F12"/>
    <mergeCell ref="G10:G12"/>
    <mergeCell ref="H10:H12"/>
    <mergeCell ref="I10:I12"/>
    <mergeCell ref="D5:D8"/>
    <mergeCell ref="A3:K3"/>
    <mergeCell ref="E5:J5"/>
    <mergeCell ref="E6:E8"/>
    <mergeCell ref="F6:F8"/>
    <mergeCell ref="G6:J6"/>
    <mergeCell ref="G7:H7"/>
    <mergeCell ref="I7:I8"/>
    <mergeCell ref="J7:J8"/>
    <mergeCell ref="K6:K8"/>
    <mergeCell ref="D17:D19"/>
    <mergeCell ref="E17:E19"/>
    <mergeCell ref="F17:F19"/>
    <mergeCell ref="G17:G19"/>
    <mergeCell ref="H17:H19"/>
    <mergeCell ref="A10:A12"/>
    <mergeCell ref="B10:B12"/>
    <mergeCell ref="C10:C12"/>
    <mergeCell ref="D10:D12"/>
    <mergeCell ref="E10:E12"/>
    <mergeCell ref="J10:J12"/>
    <mergeCell ref="D13:D15"/>
    <mergeCell ref="E13:E15"/>
    <mergeCell ref="F13:F15"/>
    <mergeCell ref="G13:G15"/>
  </mergeCells>
  <printOptions horizontalCentered="1"/>
  <pageMargins left="0.25" right="0.25" top="0.75" bottom="0.75" header="0.3" footer="0.3"/>
  <pageSetup paperSize="9" scale="48" fitToHeight="0" orientation="landscape" r:id="rId1"/>
  <headerFooter differentFirst="1">
    <oddHeader>&amp;C&amp;P</oddHeader>
  </headerFooter>
  <ignoredErrors>
    <ignoredError sqref="I21:J21 I13:J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00"/>
    <pageSetUpPr fitToPage="1"/>
  </sheetPr>
  <dimension ref="A2:N16"/>
  <sheetViews>
    <sheetView zoomScale="70" zoomScaleNormal="70" workbookViewId="0">
      <selection activeCell="O13" sqref="O13"/>
    </sheetView>
  </sheetViews>
  <sheetFormatPr defaultColWidth="8.85546875" defaultRowHeight="15.75" x14ac:dyDescent="0.25"/>
  <cols>
    <col min="1" max="2" width="15.140625" style="25" customWidth="1"/>
    <col min="3" max="3" width="31.7109375" style="25" customWidth="1"/>
    <col min="4" max="4" width="55.28515625" style="25" customWidth="1"/>
    <col min="5" max="5" width="24.28515625" style="28" customWidth="1"/>
    <col min="6" max="6" width="11.140625" style="38" customWidth="1"/>
    <col min="7" max="7" width="11.42578125" style="38" customWidth="1"/>
    <col min="8" max="10" width="14.85546875" style="38" customWidth="1"/>
    <col min="11" max="11" width="17.85546875" style="62" customWidth="1"/>
    <col min="12" max="14" width="18.42578125" style="62" customWidth="1"/>
    <col min="15" max="15" width="48.5703125" style="25" customWidth="1"/>
    <col min="16" max="16" width="20.7109375" style="25" customWidth="1"/>
    <col min="17" max="16384" width="8.85546875" style="25"/>
  </cols>
  <sheetData>
    <row r="2" spans="1:14" ht="53.25" customHeight="1" x14ac:dyDescent="0.25">
      <c r="M2" s="217" t="s">
        <v>559</v>
      </c>
      <c r="N2" s="217"/>
    </row>
    <row r="3" spans="1:14" ht="23.25" customHeight="1" x14ac:dyDescent="0.25">
      <c r="A3" s="219" t="s">
        <v>280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33"/>
      <c r="M3" s="33"/>
      <c r="N3" s="33"/>
    </row>
    <row r="4" spans="1:14" ht="15.75" customHeight="1" x14ac:dyDescent="0.25"/>
    <row r="5" spans="1:14" ht="30" customHeight="1" x14ac:dyDescent="0.25">
      <c r="A5" s="220" t="s">
        <v>91</v>
      </c>
      <c r="B5" s="220" t="s">
        <v>4</v>
      </c>
      <c r="C5" s="220" t="s">
        <v>50</v>
      </c>
      <c r="D5" s="220" t="s">
        <v>89</v>
      </c>
      <c r="E5" s="207" t="s">
        <v>17</v>
      </c>
      <c r="F5" s="223"/>
      <c r="G5" s="223"/>
      <c r="H5" s="223"/>
      <c r="I5" s="208"/>
      <c r="J5" s="209"/>
      <c r="K5" s="224" t="s">
        <v>224</v>
      </c>
      <c r="L5" s="225"/>
      <c r="M5" s="225"/>
      <c r="N5" s="226"/>
    </row>
    <row r="6" spans="1:14" ht="22.5" customHeight="1" x14ac:dyDescent="0.25">
      <c r="A6" s="221"/>
      <c r="B6" s="221"/>
      <c r="C6" s="221"/>
      <c r="D6" s="221"/>
      <c r="E6" s="220" t="s">
        <v>18</v>
      </c>
      <c r="F6" s="220" t="s">
        <v>88</v>
      </c>
      <c r="G6" s="207" t="s">
        <v>90</v>
      </c>
      <c r="H6" s="208"/>
      <c r="I6" s="208"/>
      <c r="J6" s="209"/>
      <c r="K6" s="391" t="s">
        <v>286</v>
      </c>
      <c r="L6" s="213" t="s">
        <v>266</v>
      </c>
      <c r="M6" s="213" t="s">
        <v>267</v>
      </c>
      <c r="N6" s="213" t="s">
        <v>287</v>
      </c>
    </row>
    <row r="7" spans="1:14" ht="19.5" customHeight="1" x14ac:dyDescent="0.25">
      <c r="A7" s="221"/>
      <c r="B7" s="221"/>
      <c r="C7" s="221"/>
      <c r="D7" s="221"/>
      <c r="E7" s="211"/>
      <c r="F7" s="211"/>
      <c r="G7" s="207" t="s">
        <v>266</v>
      </c>
      <c r="H7" s="209"/>
      <c r="I7" s="220" t="s">
        <v>267</v>
      </c>
      <c r="J7" s="220" t="s">
        <v>287</v>
      </c>
      <c r="K7" s="392"/>
      <c r="L7" s="214"/>
      <c r="M7" s="214"/>
      <c r="N7" s="214"/>
    </row>
    <row r="8" spans="1:14" ht="21" customHeight="1" x14ac:dyDescent="0.25">
      <c r="A8" s="222"/>
      <c r="B8" s="222"/>
      <c r="C8" s="212"/>
      <c r="D8" s="222"/>
      <c r="E8" s="212"/>
      <c r="F8" s="212"/>
      <c r="G8" s="24"/>
      <c r="H8" s="132" t="s">
        <v>54</v>
      </c>
      <c r="I8" s="314"/>
      <c r="J8" s="314"/>
      <c r="K8" s="393"/>
      <c r="L8" s="215"/>
      <c r="M8" s="215"/>
      <c r="N8" s="215"/>
    </row>
    <row r="9" spans="1:14" x14ac:dyDescent="0.25">
      <c r="A9" s="29">
        <v>1</v>
      </c>
      <c r="B9" s="29">
        <v>2</v>
      </c>
      <c r="C9" s="29">
        <v>3</v>
      </c>
      <c r="D9" s="29">
        <v>4</v>
      </c>
      <c r="E9" s="29">
        <v>5</v>
      </c>
      <c r="F9" s="24">
        <v>6</v>
      </c>
      <c r="G9" s="24">
        <v>7</v>
      </c>
      <c r="H9" s="24">
        <v>8</v>
      </c>
      <c r="I9" s="24">
        <v>9</v>
      </c>
      <c r="J9" s="24">
        <v>10</v>
      </c>
      <c r="K9" s="29">
        <v>11</v>
      </c>
      <c r="L9" s="29">
        <v>12</v>
      </c>
      <c r="M9" s="29">
        <v>13</v>
      </c>
      <c r="N9" s="29">
        <v>14</v>
      </c>
    </row>
    <row r="10" spans="1:14" ht="27.75" customHeight="1" x14ac:dyDescent="0.3">
      <c r="A10" s="274" t="s">
        <v>270</v>
      </c>
      <c r="B10" s="274" t="s">
        <v>13</v>
      </c>
      <c r="C10" s="318" t="s">
        <v>13</v>
      </c>
      <c r="D10" s="375" t="s">
        <v>281</v>
      </c>
      <c r="E10" s="318" t="s">
        <v>13</v>
      </c>
      <c r="F10" s="318" t="s">
        <v>13</v>
      </c>
      <c r="G10" s="318" t="s">
        <v>13</v>
      </c>
      <c r="H10" s="318" t="s">
        <v>13</v>
      </c>
      <c r="I10" s="318" t="s">
        <v>13</v>
      </c>
      <c r="J10" s="318" t="s">
        <v>13</v>
      </c>
      <c r="K10" s="73" t="s">
        <v>282</v>
      </c>
      <c r="L10" s="73">
        <f>L13</f>
        <v>6800.34</v>
      </c>
      <c r="M10" s="73">
        <f t="shared" ref="M10:N10" si="0">M13</f>
        <v>2957.08</v>
      </c>
      <c r="N10" s="73">
        <f t="shared" si="0"/>
        <v>3040.8</v>
      </c>
    </row>
    <row r="11" spans="1:14" ht="27.75" customHeight="1" x14ac:dyDescent="0.3">
      <c r="A11" s="275"/>
      <c r="B11" s="275"/>
      <c r="C11" s="319"/>
      <c r="D11" s="376"/>
      <c r="E11" s="319"/>
      <c r="F11" s="319"/>
      <c r="G11" s="319"/>
      <c r="H11" s="319"/>
      <c r="I11" s="319"/>
      <c r="J11" s="319"/>
      <c r="K11" s="73" t="s">
        <v>283</v>
      </c>
      <c r="L11" s="73">
        <f>L15</f>
        <v>6732.33</v>
      </c>
      <c r="M11" s="73">
        <f t="shared" ref="M11:N11" si="1">M15</f>
        <v>2957.08</v>
      </c>
      <c r="N11" s="73">
        <f t="shared" si="1"/>
        <v>3040.8</v>
      </c>
    </row>
    <row r="12" spans="1:14" ht="27.75" customHeight="1" x14ac:dyDescent="0.3">
      <c r="A12" s="275"/>
      <c r="B12" s="275"/>
      <c r="C12" s="319"/>
      <c r="D12" s="376"/>
      <c r="E12" s="319"/>
      <c r="F12" s="319"/>
      <c r="G12" s="319"/>
      <c r="H12" s="319"/>
      <c r="I12" s="319"/>
      <c r="J12" s="319"/>
      <c r="K12" s="73" t="s">
        <v>284</v>
      </c>
      <c r="L12" s="73">
        <f>L16</f>
        <v>68.010000000000005</v>
      </c>
      <c r="M12" s="73">
        <f t="shared" ref="M12:N12" si="2">M16</f>
        <v>0</v>
      </c>
      <c r="N12" s="73">
        <f t="shared" si="2"/>
        <v>0</v>
      </c>
    </row>
    <row r="13" spans="1:14" s="43" customFormat="1" ht="194.25" customHeight="1" x14ac:dyDescent="0.25">
      <c r="A13" s="186" t="s">
        <v>270</v>
      </c>
      <c r="B13" s="186" t="s">
        <v>291</v>
      </c>
      <c r="C13" s="185" t="s">
        <v>13</v>
      </c>
      <c r="D13" s="194" t="s">
        <v>301</v>
      </c>
      <c r="E13" s="48" t="s">
        <v>560</v>
      </c>
      <c r="F13" s="47" t="s">
        <v>101</v>
      </c>
      <c r="G13" s="47">
        <v>820</v>
      </c>
      <c r="H13" s="49" t="s">
        <v>85</v>
      </c>
      <c r="I13" s="49" t="s">
        <v>85</v>
      </c>
      <c r="J13" s="49" t="s">
        <v>85</v>
      </c>
      <c r="K13" s="74" t="s">
        <v>282</v>
      </c>
      <c r="L13" s="74">
        <f>L14</f>
        <v>6800.34</v>
      </c>
      <c r="M13" s="74">
        <f t="shared" ref="M13:N13" si="3">M14</f>
        <v>2957.08</v>
      </c>
      <c r="N13" s="74">
        <f t="shared" si="3"/>
        <v>3040.8</v>
      </c>
    </row>
    <row r="14" spans="1:14" s="28" customFormat="1" ht="33.75" customHeight="1" x14ac:dyDescent="0.2">
      <c r="A14" s="385" t="s">
        <v>270</v>
      </c>
      <c r="B14" s="385" t="s">
        <v>291</v>
      </c>
      <c r="C14" s="389" t="s">
        <v>149</v>
      </c>
      <c r="D14" s="390" t="s">
        <v>285</v>
      </c>
      <c r="E14" s="389" t="s">
        <v>561</v>
      </c>
      <c r="F14" s="384" t="s">
        <v>101</v>
      </c>
      <c r="G14" s="384">
        <v>820</v>
      </c>
      <c r="H14" s="385" t="s">
        <v>216</v>
      </c>
      <c r="I14" s="385" t="s">
        <v>85</v>
      </c>
      <c r="J14" s="385" t="s">
        <v>85</v>
      </c>
      <c r="K14" s="75" t="s">
        <v>282</v>
      </c>
      <c r="L14" s="75">
        <f>L15+L16</f>
        <v>6800.34</v>
      </c>
      <c r="M14" s="75">
        <f t="shared" ref="M14:N14" si="4">M15+M16</f>
        <v>2957.08</v>
      </c>
      <c r="N14" s="75">
        <f t="shared" si="4"/>
        <v>3040.8</v>
      </c>
    </row>
    <row r="15" spans="1:14" ht="33.75" customHeight="1" x14ac:dyDescent="0.25">
      <c r="A15" s="385"/>
      <c r="B15" s="385"/>
      <c r="C15" s="389"/>
      <c r="D15" s="390"/>
      <c r="E15" s="389"/>
      <c r="F15" s="384"/>
      <c r="G15" s="384"/>
      <c r="H15" s="385"/>
      <c r="I15" s="385"/>
      <c r="J15" s="385"/>
      <c r="K15" s="135" t="s">
        <v>283</v>
      </c>
      <c r="L15" s="75">
        <v>6732.33</v>
      </c>
      <c r="M15" s="75">
        <v>2957.08</v>
      </c>
      <c r="N15" s="75">
        <v>3040.8</v>
      </c>
    </row>
    <row r="16" spans="1:14" ht="33.75" customHeight="1" x14ac:dyDescent="0.25">
      <c r="A16" s="385"/>
      <c r="B16" s="385"/>
      <c r="C16" s="389"/>
      <c r="D16" s="390"/>
      <c r="E16" s="389"/>
      <c r="F16" s="384"/>
      <c r="G16" s="384"/>
      <c r="H16" s="385"/>
      <c r="I16" s="385"/>
      <c r="J16" s="385"/>
      <c r="K16" s="139" t="s">
        <v>284</v>
      </c>
      <c r="L16" s="89">
        <v>68.010000000000005</v>
      </c>
      <c r="M16" s="75">
        <v>0</v>
      </c>
      <c r="N16" s="75">
        <v>0</v>
      </c>
    </row>
  </sheetData>
  <mergeCells count="38">
    <mergeCell ref="F10:F12"/>
    <mergeCell ref="M2:N2"/>
    <mergeCell ref="A3:K3"/>
    <mergeCell ref="A5:A8"/>
    <mergeCell ref="B5:B8"/>
    <mergeCell ref="C5:C8"/>
    <mergeCell ref="D5:D8"/>
    <mergeCell ref="E5:J5"/>
    <mergeCell ref="K5:N5"/>
    <mergeCell ref="E6:E8"/>
    <mergeCell ref="F6:F8"/>
    <mergeCell ref="M6:M8"/>
    <mergeCell ref="N6:N8"/>
    <mergeCell ref="G7:H7"/>
    <mergeCell ref="I7:I8"/>
    <mergeCell ref="J7:J8"/>
    <mergeCell ref="G6:J6"/>
    <mergeCell ref="K6:K8"/>
    <mergeCell ref="L6:L8"/>
    <mergeCell ref="G10:G12"/>
    <mergeCell ref="H10:H12"/>
    <mergeCell ref="I10:I12"/>
    <mergeCell ref="J10:J12"/>
    <mergeCell ref="A10:A12"/>
    <mergeCell ref="B10:B12"/>
    <mergeCell ref="C10:C12"/>
    <mergeCell ref="D10:D12"/>
    <mergeCell ref="E10:E12"/>
    <mergeCell ref="A14:A16"/>
    <mergeCell ref="B14:B16"/>
    <mergeCell ref="C14:C16"/>
    <mergeCell ref="D14:D16"/>
    <mergeCell ref="E14:E16"/>
    <mergeCell ref="F14:F16"/>
    <mergeCell ref="H14:H16"/>
    <mergeCell ref="G14:G16"/>
    <mergeCell ref="I14:I16"/>
    <mergeCell ref="J14:J16"/>
  </mergeCells>
  <printOptions horizontalCentered="1"/>
  <pageMargins left="0.25" right="0.25" top="0.75" bottom="0.75" header="0.3" footer="0.3"/>
  <pageSetup paperSize="9" scale="4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203" t="s">
        <v>3</v>
      </c>
      <c r="B5" s="203" t="s">
        <v>4</v>
      </c>
      <c r="C5" s="203" t="s">
        <v>10</v>
      </c>
      <c r="D5" s="203" t="s">
        <v>6</v>
      </c>
      <c r="E5" s="203" t="s">
        <v>17</v>
      </c>
      <c r="F5" s="203"/>
      <c r="G5" s="203"/>
      <c r="H5" s="203"/>
      <c r="I5" s="203"/>
      <c r="J5" s="203"/>
      <c r="K5" s="203" t="s">
        <v>37</v>
      </c>
      <c r="L5" s="203"/>
      <c r="M5" s="203"/>
      <c r="N5" s="203"/>
      <c r="O5" s="203"/>
      <c r="P5" s="205" t="s">
        <v>45</v>
      </c>
    </row>
    <row r="6" spans="1:17" ht="76.5" x14ac:dyDescent="0.2">
      <c r="A6" s="203"/>
      <c r="B6" s="203"/>
      <c r="C6" s="203"/>
      <c r="D6" s="203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206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00"/>
    <pageSetUpPr fitToPage="1"/>
  </sheetPr>
  <dimension ref="A2:Q132"/>
  <sheetViews>
    <sheetView tabSelected="1" topLeftCell="A83" zoomScale="70" zoomScaleNormal="70" workbookViewId="0">
      <selection activeCell="A2" sqref="A2:O132"/>
    </sheetView>
  </sheetViews>
  <sheetFormatPr defaultColWidth="8.85546875" defaultRowHeight="15.75" x14ac:dyDescent="0.25"/>
  <cols>
    <col min="1" max="2" width="15.140625" style="25" customWidth="1"/>
    <col min="3" max="3" width="38.28515625" style="25" customWidth="1"/>
    <col min="4" max="4" width="53.85546875" style="25" customWidth="1"/>
    <col min="5" max="5" width="28" style="28" customWidth="1"/>
    <col min="6" max="6" width="11.140625" style="38" customWidth="1"/>
    <col min="7" max="7" width="12.5703125" style="38" customWidth="1"/>
    <col min="8" max="10" width="17.5703125" style="38" customWidth="1"/>
    <col min="11" max="11" width="15.42578125" style="34" customWidth="1"/>
    <col min="12" max="12" width="18.42578125" style="34" hidden="1" customWidth="1"/>
    <col min="13" max="15" width="18.42578125" style="34" customWidth="1"/>
    <col min="16" max="16" width="8.85546875" style="25"/>
    <col min="17" max="17" width="13" style="25" customWidth="1"/>
    <col min="18" max="16384" width="8.85546875" style="25"/>
  </cols>
  <sheetData>
    <row r="2" spans="1:15" ht="54" customHeight="1" x14ac:dyDescent="0.25">
      <c r="N2" s="217" t="s">
        <v>236</v>
      </c>
      <c r="O2" s="218"/>
    </row>
    <row r="3" spans="1:15" ht="20.25" customHeight="1" x14ac:dyDescent="0.25">
      <c r="A3" s="219" t="s">
        <v>238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</row>
    <row r="4" spans="1:15" ht="15.75" customHeight="1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</row>
    <row r="5" spans="1:15" ht="30" customHeight="1" x14ac:dyDescent="0.25">
      <c r="A5" s="203" t="s">
        <v>91</v>
      </c>
      <c r="B5" s="203" t="s">
        <v>4</v>
      </c>
      <c r="C5" s="220" t="s">
        <v>50</v>
      </c>
      <c r="D5" s="220" t="s">
        <v>89</v>
      </c>
      <c r="E5" s="207" t="s">
        <v>17</v>
      </c>
      <c r="F5" s="223"/>
      <c r="G5" s="223"/>
      <c r="H5" s="223"/>
      <c r="I5" s="208"/>
      <c r="J5" s="209"/>
      <c r="K5" s="224" t="s">
        <v>224</v>
      </c>
      <c r="L5" s="225"/>
      <c r="M5" s="225"/>
      <c r="N5" s="225"/>
      <c r="O5" s="226"/>
    </row>
    <row r="6" spans="1:15" ht="30" customHeight="1" x14ac:dyDescent="0.25">
      <c r="A6" s="203"/>
      <c r="B6" s="203"/>
      <c r="C6" s="211"/>
      <c r="D6" s="221"/>
      <c r="E6" s="220" t="s">
        <v>18</v>
      </c>
      <c r="F6" s="220" t="s">
        <v>88</v>
      </c>
      <c r="G6" s="207" t="s">
        <v>90</v>
      </c>
      <c r="H6" s="208"/>
      <c r="I6" s="208"/>
      <c r="J6" s="209"/>
      <c r="K6" s="210" t="s">
        <v>362</v>
      </c>
      <c r="L6" s="101"/>
      <c r="M6" s="213" t="s">
        <v>266</v>
      </c>
      <c r="N6" s="213" t="s">
        <v>267</v>
      </c>
      <c r="O6" s="213" t="s">
        <v>287</v>
      </c>
    </row>
    <row r="7" spans="1:15" ht="30" customHeight="1" x14ac:dyDescent="0.25">
      <c r="A7" s="203"/>
      <c r="B7" s="203"/>
      <c r="C7" s="211"/>
      <c r="D7" s="221"/>
      <c r="E7" s="211"/>
      <c r="F7" s="211"/>
      <c r="G7" s="207" t="s">
        <v>266</v>
      </c>
      <c r="H7" s="209"/>
      <c r="I7" s="203" t="s">
        <v>267</v>
      </c>
      <c r="J7" s="203" t="s">
        <v>287</v>
      </c>
      <c r="K7" s="211"/>
      <c r="L7" s="101"/>
      <c r="M7" s="214"/>
      <c r="N7" s="214"/>
      <c r="O7" s="214"/>
    </row>
    <row r="8" spans="1:15" ht="29.25" customHeight="1" x14ac:dyDescent="0.25">
      <c r="A8" s="203"/>
      <c r="B8" s="203"/>
      <c r="C8" s="212"/>
      <c r="D8" s="222"/>
      <c r="E8" s="212"/>
      <c r="F8" s="212"/>
      <c r="G8" s="153"/>
      <c r="H8" s="147" t="s">
        <v>54</v>
      </c>
      <c r="I8" s="216"/>
      <c r="J8" s="216"/>
      <c r="K8" s="212"/>
      <c r="L8" s="56" t="s">
        <v>46</v>
      </c>
      <c r="M8" s="215"/>
      <c r="N8" s="215"/>
      <c r="O8" s="215"/>
    </row>
    <row r="9" spans="1:15" x14ac:dyDescent="0.25">
      <c r="A9" s="29">
        <v>1</v>
      </c>
      <c r="B9" s="29">
        <v>2</v>
      </c>
      <c r="C9" s="29">
        <v>3</v>
      </c>
      <c r="D9" s="29">
        <v>4</v>
      </c>
      <c r="E9" s="29">
        <v>5</v>
      </c>
      <c r="F9" s="153">
        <v>6</v>
      </c>
      <c r="G9" s="153">
        <v>7</v>
      </c>
      <c r="H9" s="153">
        <v>8</v>
      </c>
      <c r="I9" s="153">
        <v>9</v>
      </c>
      <c r="J9" s="153">
        <v>10</v>
      </c>
      <c r="K9" s="29">
        <v>11</v>
      </c>
      <c r="L9" s="29">
        <v>12</v>
      </c>
      <c r="M9" s="29">
        <v>12</v>
      </c>
      <c r="N9" s="29">
        <v>13</v>
      </c>
      <c r="O9" s="29">
        <v>14</v>
      </c>
    </row>
    <row r="10" spans="1:15" ht="62.25" customHeight="1" x14ac:dyDescent="0.3">
      <c r="A10" s="274" t="s">
        <v>58</v>
      </c>
      <c r="B10" s="277" t="s">
        <v>13</v>
      </c>
      <c r="C10" s="261" t="s">
        <v>13</v>
      </c>
      <c r="D10" s="280" t="s">
        <v>92</v>
      </c>
      <c r="E10" s="261" t="s">
        <v>13</v>
      </c>
      <c r="F10" s="261" t="s">
        <v>13</v>
      </c>
      <c r="G10" s="227" t="s">
        <v>13</v>
      </c>
      <c r="H10" s="261" t="s">
        <v>13</v>
      </c>
      <c r="I10" s="227" t="s">
        <v>13</v>
      </c>
      <c r="J10" s="227" t="s">
        <v>13</v>
      </c>
      <c r="K10" s="77" t="s">
        <v>282</v>
      </c>
      <c r="L10" s="77" t="e">
        <f>L13+#REF!+L20+L29+#REF!+L57+L46+L75+#REF!</f>
        <v>#REF!</v>
      </c>
      <c r="M10" s="77">
        <f>M13+M20+M29+M46+M57+M75</f>
        <v>3688700.5201199991</v>
      </c>
      <c r="N10" s="77">
        <f t="shared" ref="N10:O10" si="0">N13+N20+N29+N46+N57+N75</f>
        <v>3368025.3209199999</v>
      </c>
      <c r="O10" s="77">
        <f t="shared" si="0"/>
        <v>3892050.8809199999</v>
      </c>
    </row>
    <row r="11" spans="1:15" ht="62.25" customHeight="1" x14ac:dyDescent="0.3">
      <c r="A11" s="275"/>
      <c r="B11" s="278"/>
      <c r="C11" s="262"/>
      <c r="D11" s="281"/>
      <c r="E11" s="262"/>
      <c r="F11" s="262"/>
      <c r="G11" s="228"/>
      <c r="H11" s="262"/>
      <c r="I11" s="228"/>
      <c r="J11" s="228"/>
      <c r="K11" s="77" t="s">
        <v>283</v>
      </c>
      <c r="L11" s="77"/>
      <c r="M11" s="77">
        <f>M14+M21+M30+M47+M58+M76</f>
        <v>2473541.5091999997</v>
      </c>
      <c r="N11" s="77">
        <f t="shared" ref="N11:O11" si="1">N14+N21+N30+N47+N58+N76</f>
        <v>2277880.15</v>
      </c>
      <c r="O11" s="77">
        <f t="shared" si="1"/>
        <v>2466423.7000000002</v>
      </c>
    </row>
    <row r="12" spans="1:15" ht="62.25" customHeight="1" x14ac:dyDescent="0.3">
      <c r="A12" s="276"/>
      <c r="B12" s="279"/>
      <c r="C12" s="263"/>
      <c r="D12" s="282"/>
      <c r="E12" s="263"/>
      <c r="F12" s="263"/>
      <c r="G12" s="229"/>
      <c r="H12" s="263"/>
      <c r="I12" s="229"/>
      <c r="J12" s="229"/>
      <c r="K12" s="77" t="s">
        <v>284</v>
      </c>
      <c r="L12" s="77"/>
      <c r="M12" s="77">
        <f>M15+M22+M31+M48+M59+M77</f>
        <v>1215159.01092</v>
      </c>
      <c r="N12" s="77">
        <f t="shared" ref="N12:O12" si="2">N15+N22+N31+N48+N59+N77</f>
        <v>1071217.17</v>
      </c>
      <c r="O12" s="77">
        <f t="shared" si="2"/>
        <v>1406699.18</v>
      </c>
    </row>
    <row r="13" spans="1:15" s="53" customFormat="1" ht="33.75" customHeight="1" x14ac:dyDescent="0.25">
      <c r="A13" s="255" t="s">
        <v>58</v>
      </c>
      <c r="B13" s="255" t="s">
        <v>390</v>
      </c>
      <c r="C13" s="264" t="s">
        <v>13</v>
      </c>
      <c r="D13" s="267" t="s">
        <v>388</v>
      </c>
      <c r="E13" s="270" t="s">
        <v>389</v>
      </c>
      <c r="F13" s="264" t="s">
        <v>69</v>
      </c>
      <c r="G13" s="241">
        <f>SUM(G16:G16)</f>
        <v>29668</v>
      </c>
      <c r="H13" s="255" t="s">
        <v>13</v>
      </c>
      <c r="I13" s="258">
        <f>I16</f>
        <v>29668</v>
      </c>
      <c r="J13" s="258">
        <f>J16</f>
        <v>29668</v>
      </c>
      <c r="K13" s="78" t="s">
        <v>282</v>
      </c>
      <c r="L13" s="78">
        <f>M13+N13+O13</f>
        <v>9447048.2199999988</v>
      </c>
      <c r="M13" s="78">
        <f>M16+M17+M18+M19</f>
        <v>3032435.4199999995</v>
      </c>
      <c r="N13" s="78">
        <f>N16+N17+N18+N19</f>
        <v>3103454.4899999998</v>
      </c>
      <c r="O13" s="78">
        <f>O16+O17+O18+O19</f>
        <v>3311158.31</v>
      </c>
    </row>
    <row r="14" spans="1:15" s="53" customFormat="1" ht="33.75" customHeight="1" x14ac:dyDescent="0.25">
      <c r="A14" s="256"/>
      <c r="B14" s="256"/>
      <c r="C14" s="265"/>
      <c r="D14" s="268"/>
      <c r="E14" s="271"/>
      <c r="F14" s="265"/>
      <c r="G14" s="242"/>
      <c r="H14" s="256"/>
      <c r="I14" s="259"/>
      <c r="J14" s="259"/>
      <c r="K14" s="78" t="s">
        <v>283</v>
      </c>
      <c r="L14" s="78"/>
      <c r="M14" s="78">
        <f>M16+M18</f>
        <v>2225108.0099999998</v>
      </c>
      <c r="N14" s="78">
        <f>N16+N18</f>
        <v>2277880.15</v>
      </c>
      <c r="O14" s="78">
        <f t="shared" ref="O14" si="3">O16+O18</f>
        <v>2466423.7000000002</v>
      </c>
    </row>
    <row r="15" spans="1:15" s="53" customFormat="1" ht="33.75" customHeight="1" x14ac:dyDescent="0.25">
      <c r="A15" s="257"/>
      <c r="B15" s="257"/>
      <c r="C15" s="266"/>
      <c r="D15" s="269"/>
      <c r="E15" s="272"/>
      <c r="F15" s="266"/>
      <c r="G15" s="273"/>
      <c r="H15" s="257"/>
      <c r="I15" s="260"/>
      <c r="J15" s="260"/>
      <c r="K15" s="78" t="s">
        <v>284</v>
      </c>
      <c r="L15" s="78"/>
      <c r="M15" s="78">
        <f>M17+M19</f>
        <v>807327.41</v>
      </c>
      <c r="N15" s="78">
        <f t="shared" ref="N15:O15" si="4">N17+N19</f>
        <v>825574.34</v>
      </c>
      <c r="O15" s="78">
        <f t="shared" si="4"/>
        <v>844734.61</v>
      </c>
    </row>
    <row r="16" spans="1:15" s="28" customFormat="1" ht="39" customHeight="1" x14ac:dyDescent="0.2">
      <c r="A16" s="243" t="s">
        <v>58</v>
      </c>
      <c r="B16" s="245" t="s">
        <v>390</v>
      </c>
      <c r="C16" s="247" t="s">
        <v>395</v>
      </c>
      <c r="D16" s="247" t="s">
        <v>391</v>
      </c>
      <c r="E16" s="249" t="s">
        <v>392</v>
      </c>
      <c r="F16" s="251" t="s">
        <v>69</v>
      </c>
      <c r="G16" s="253">
        <v>29668</v>
      </c>
      <c r="H16" s="243" t="s">
        <v>197</v>
      </c>
      <c r="I16" s="253">
        <v>29668</v>
      </c>
      <c r="J16" s="253">
        <v>29668</v>
      </c>
      <c r="K16" s="89" t="s">
        <v>283</v>
      </c>
      <c r="L16" s="80">
        <v>36756.835749999998</v>
      </c>
      <c r="M16" s="89">
        <v>1850862.92</v>
      </c>
      <c r="N16" s="90">
        <v>2277880.15</v>
      </c>
      <c r="O16" s="90">
        <v>2466423.7000000002</v>
      </c>
    </row>
    <row r="17" spans="1:17" s="28" customFormat="1" ht="39" customHeight="1" x14ac:dyDescent="0.2">
      <c r="A17" s="244"/>
      <c r="B17" s="246"/>
      <c r="C17" s="248"/>
      <c r="D17" s="248"/>
      <c r="E17" s="250"/>
      <c r="F17" s="252"/>
      <c r="G17" s="254"/>
      <c r="H17" s="244"/>
      <c r="I17" s="254"/>
      <c r="J17" s="254"/>
      <c r="K17" s="89" t="s">
        <v>284</v>
      </c>
      <c r="L17" s="80"/>
      <c r="M17" s="89">
        <v>716108.75399999996</v>
      </c>
      <c r="N17" s="90">
        <v>825574.34</v>
      </c>
      <c r="O17" s="90">
        <v>844734.61</v>
      </c>
    </row>
    <row r="18" spans="1:17" s="28" customFormat="1" ht="25.5" customHeight="1" x14ac:dyDescent="0.2">
      <c r="A18" s="243" t="s">
        <v>58</v>
      </c>
      <c r="B18" s="245" t="s">
        <v>390</v>
      </c>
      <c r="C18" s="247" t="s">
        <v>545</v>
      </c>
      <c r="D18" s="247" t="s">
        <v>546</v>
      </c>
      <c r="E18" s="249" t="s">
        <v>392</v>
      </c>
      <c r="F18" s="251" t="s">
        <v>69</v>
      </c>
      <c r="G18" s="253">
        <v>0</v>
      </c>
      <c r="H18" s="243" t="s">
        <v>197</v>
      </c>
      <c r="I18" s="253" t="s">
        <v>85</v>
      </c>
      <c r="J18" s="253" t="s">
        <v>85</v>
      </c>
      <c r="K18" s="89" t="s">
        <v>283</v>
      </c>
      <c r="L18" s="80"/>
      <c r="M18" s="89">
        <v>374245.08999999985</v>
      </c>
      <c r="N18" s="90">
        <v>0</v>
      </c>
      <c r="O18" s="90">
        <v>0</v>
      </c>
    </row>
    <row r="19" spans="1:17" s="28" customFormat="1" ht="25.5" customHeight="1" x14ac:dyDescent="0.2">
      <c r="A19" s="244"/>
      <c r="B19" s="246"/>
      <c r="C19" s="248"/>
      <c r="D19" s="248"/>
      <c r="E19" s="250"/>
      <c r="F19" s="252"/>
      <c r="G19" s="254"/>
      <c r="H19" s="244"/>
      <c r="I19" s="254"/>
      <c r="J19" s="254"/>
      <c r="K19" s="89" t="s">
        <v>284</v>
      </c>
      <c r="L19" s="80"/>
      <c r="M19" s="89">
        <v>91218.656000000075</v>
      </c>
      <c r="N19" s="90">
        <v>0</v>
      </c>
      <c r="O19" s="90">
        <v>0</v>
      </c>
      <c r="Q19" s="175"/>
    </row>
    <row r="20" spans="1:17" s="55" customFormat="1" ht="34.5" customHeight="1" x14ac:dyDescent="0.25">
      <c r="A20" s="255" t="s">
        <v>58</v>
      </c>
      <c r="B20" s="255" t="s">
        <v>393</v>
      </c>
      <c r="C20" s="255" t="s">
        <v>13</v>
      </c>
      <c r="D20" s="283" t="s">
        <v>394</v>
      </c>
      <c r="E20" s="283" t="s">
        <v>219</v>
      </c>
      <c r="F20" s="264" t="s">
        <v>69</v>
      </c>
      <c r="G20" s="241">
        <f>SUM(G23:G28)</f>
        <v>589</v>
      </c>
      <c r="H20" s="241" t="s">
        <v>13</v>
      </c>
      <c r="I20" s="241">
        <f>SUM(I23:I27)</f>
        <v>589</v>
      </c>
      <c r="J20" s="241">
        <f>SUM(J23:J27)</f>
        <v>589</v>
      </c>
      <c r="K20" s="143" t="s">
        <v>282</v>
      </c>
      <c r="L20" s="83">
        <f>SUM(L23:L28)</f>
        <v>14801.92266</v>
      </c>
      <c r="M20" s="83">
        <f>SUM(M23:M28)</f>
        <v>18928.000919999999</v>
      </c>
      <c r="N20" s="83">
        <v>18928.000919999999</v>
      </c>
      <c r="O20" s="83">
        <v>18928.000919999999</v>
      </c>
    </row>
    <row r="21" spans="1:17" s="55" customFormat="1" ht="34.5" customHeight="1" x14ac:dyDescent="0.25">
      <c r="A21" s="256"/>
      <c r="B21" s="256"/>
      <c r="C21" s="256"/>
      <c r="D21" s="284"/>
      <c r="E21" s="284"/>
      <c r="F21" s="265"/>
      <c r="G21" s="242"/>
      <c r="H21" s="242"/>
      <c r="I21" s="242"/>
      <c r="J21" s="242"/>
      <c r="K21" s="143" t="s">
        <v>283</v>
      </c>
      <c r="L21" s="83"/>
      <c r="M21" s="83">
        <v>0</v>
      </c>
      <c r="N21" s="83">
        <v>0</v>
      </c>
      <c r="O21" s="83">
        <v>0</v>
      </c>
    </row>
    <row r="22" spans="1:17" s="55" customFormat="1" ht="34.5" customHeight="1" x14ac:dyDescent="0.25">
      <c r="A22" s="256"/>
      <c r="B22" s="256"/>
      <c r="C22" s="256"/>
      <c r="D22" s="284"/>
      <c r="E22" s="284"/>
      <c r="F22" s="265"/>
      <c r="G22" s="242"/>
      <c r="H22" s="242"/>
      <c r="I22" s="242"/>
      <c r="J22" s="242"/>
      <c r="K22" s="143" t="s">
        <v>284</v>
      </c>
      <c r="L22" s="83"/>
      <c r="M22" s="83">
        <f>M23+M24+M25+M26+M27+M28</f>
        <v>18928.000919999999</v>
      </c>
      <c r="N22" s="83">
        <f t="shared" ref="N22:O22" si="5">N23+N24+N25+N26+N27+N28</f>
        <v>0</v>
      </c>
      <c r="O22" s="83">
        <f t="shared" si="5"/>
        <v>0</v>
      </c>
    </row>
    <row r="23" spans="1:17" ht="44.25" customHeight="1" x14ac:dyDescent="0.25">
      <c r="A23" s="57" t="s">
        <v>58</v>
      </c>
      <c r="B23" s="57" t="s">
        <v>393</v>
      </c>
      <c r="C23" s="31" t="s">
        <v>222</v>
      </c>
      <c r="D23" s="31" t="s">
        <v>396</v>
      </c>
      <c r="E23" s="31" t="s">
        <v>152</v>
      </c>
      <c r="F23" s="39" t="s">
        <v>69</v>
      </c>
      <c r="G23" s="39">
        <v>300</v>
      </c>
      <c r="H23" s="37" t="s">
        <v>197</v>
      </c>
      <c r="I23" s="37">
        <v>300</v>
      </c>
      <c r="J23" s="37">
        <v>300</v>
      </c>
      <c r="K23" s="79" t="s">
        <v>284</v>
      </c>
      <c r="L23" s="80">
        <f>SUM(M23:O23)</f>
        <v>9863.5740000000005</v>
      </c>
      <c r="M23" s="79">
        <v>9863.5740000000005</v>
      </c>
      <c r="N23" s="90">
        <v>0</v>
      </c>
      <c r="O23" s="90">
        <v>0</v>
      </c>
    </row>
    <row r="24" spans="1:17" ht="44.25" customHeight="1" x14ac:dyDescent="0.25">
      <c r="A24" s="57" t="s">
        <v>58</v>
      </c>
      <c r="B24" s="57" t="s">
        <v>393</v>
      </c>
      <c r="C24" s="31" t="s">
        <v>221</v>
      </c>
      <c r="D24" s="31" t="s">
        <v>396</v>
      </c>
      <c r="E24" s="31" t="s">
        <v>152</v>
      </c>
      <c r="F24" s="39" t="s">
        <v>69</v>
      </c>
      <c r="G24" s="39">
        <v>145</v>
      </c>
      <c r="H24" s="37" t="s">
        <v>197</v>
      </c>
      <c r="I24" s="37">
        <v>145</v>
      </c>
      <c r="J24" s="37">
        <v>145</v>
      </c>
      <c r="K24" s="79" t="s">
        <v>284</v>
      </c>
      <c r="L24" s="80">
        <f>SUM(M24:O24)</f>
        <v>2912.9746</v>
      </c>
      <c r="M24" s="79">
        <v>2912.9746</v>
      </c>
      <c r="N24" s="90">
        <v>0</v>
      </c>
      <c r="O24" s="90">
        <v>0</v>
      </c>
    </row>
    <row r="25" spans="1:17" ht="44.25" customHeight="1" x14ac:dyDescent="0.25">
      <c r="A25" s="57" t="s">
        <v>58</v>
      </c>
      <c r="B25" s="57" t="s">
        <v>393</v>
      </c>
      <c r="C25" s="31" t="s">
        <v>170</v>
      </c>
      <c r="D25" s="31" t="s">
        <v>396</v>
      </c>
      <c r="E25" s="31" t="s">
        <v>152</v>
      </c>
      <c r="F25" s="39" t="s">
        <v>69</v>
      </c>
      <c r="G25" s="39">
        <v>72</v>
      </c>
      <c r="H25" s="37" t="s">
        <v>197</v>
      </c>
      <c r="I25" s="37">
        <v>72</v>
      </c>
      <c r="J25" s="37">
        <v>72</v>
      </c>
      <c r="K25" s="79" t="s">
        <v>284</v>
      </c>
      <c r="L25" s="80">
        <f>SUM(M25:O25)</f>
        <v>1446.44256</v>
      </c>
      <c r="M25" s="79">
        <v>1446.44256</v>
      </c>
      <c r="N25" s="90">
        <v>0</v>
      </c>
      <c r="O25" s="90">
        <v>0</v>
      </c>
    </row>
    <row r="26" spans="1:17" ht="44.25" customHeight="1" x14ac:dyDescent="0.25">
      <c r="A26" s="57" t="s">
        <v>58</v>
      </c>
      <c r="B26" s="57" t="s">
        <v>393</v>
      </c>
      <c r="C26" s="31" t="s">
        <v>223</v>
      </c>
      <c r="D26" s="31" t="s">
        <v>396</v>
      </c>
      <c r="E26" s="31" t="s">
        <v>152</v>
      </c>
      <c r="F26" s="39" t="s">
        <v>69</v>
      </c>
      <c r="G26" s="39">
        <v>48</v>
      </c>
      <c r="H26" s="37" t="s">
        <v>197</v>
      </c>
      <c r="I26" s="37">
        <v>48</v>
      </c>
      <c r="J26" s="37">
        <v>48</v>
      </c>
      <c r="K26" s="79" t="s">
        <v>284</v>
      </c>
      <c r="L26" s="80">
        <f>SUM(M26:O26)</f>
        <v>482.14751999999999</v>
      </c>
      <c r="M26" s="79">
        <v>482.14751999999999</v>
      </c>
      <c r="N26" s="90">
        <v>0</v>
      </c>
      <c r="O26" s="90">
        <v>0</v>
      </c>
    </row>
    <row r="27" spans="1:17" ht="44.25" customHeight="1" x14ac:dyDescent="0.25">
      <c r="A27" s="57" t="s">
        <v>58</v>
      </c>
      <c r="B27" s="57" t="s">
        <v>393</v>
      </c>
      <c r="C27" s="31" t="s">
        <v>264</v>
      </c>
      <c r="D27" s="31" t="s">
        <v>396</v>
      </c>
      <c r="E27" s="31" t="s">
        <v>152</v>
      </c>
      <c r="F27" s="39" t="s">
        <v>69</v>
      </c>
      <c r="G27" s="39">
        <v>24</v>
      </c>
      <c r="H27" s="37" t="s">
        <v>197</v>
      </c>
      <c r="I27" s="37">
        <v>24</v>
      </c>
      <c r="J27" s="37">
        <v>24</v>
      </c>
      <c r="K27" s="79" t="s">
        <v>284</v>
      </c>
      <c r="L27" s="80">
        <v>16.393979999999999</v>
      </c>
      <c r="M27" s="79">
        <v>1214.2934399999999</v>
      </c>
      <c r="N27" s="90">
        <v>0</v>
      </c>
      <c r="O27" s="90">
        <v>0</v>
      </c>
    </row>
    <row r="28" spans="1:17" ht="15.75" customHeight="1" x14ac:dyDescent="0.25">
      <c r="A28" s="57" t="s">
        <v>58</v>
      </c>
      <c r="B28" s="57" t="s">
        <v>393</v>
      </c>
      <c r="C28" s="31" t="s">
        <v>247</v>
      </c>
      <c r="D28" s="31" t="s">
        <v>546</v>
      </c>
      <c r="E28" s="31" t="s">
        <v>208</v>
      </c>
      <c r="F28" s="39" t="s">
        <v>101</v>
      </c>
      <c r="G28" s="39">
        <v>0</v>
      </c>
      <c r="H28" s="37" t="s">
        <v>197</v>
      </c>
      <c r="I28" s="37" t="s">
        <v>85</v>
      </c>
      <c r="J28" s="37" t="s">
        <v>85</v>
      </c>
      <c r="K28" s="79" t="s">
        <v>284</v>
      </c>
      <c r="L28" s="80">
        <v>80.39</v>
      </c>
      <c r="M28" s="90">
        <v>3008.5688</v>
      </c>
      <c r="N28" s="90">
        <v>0</v>
      </c>
      <c r="O28" s="90">
        <v>0</v>
      </c>
    </row>
    <row r="29" spans="1:17" s="55" customFormat="1" ht="37.5" customHeight="1" x14ac:dyDescent="0.25">
      <c r="A29" s="238" t="s">
        <v>58</v>
      </c>
      <c r="B29" s="238" t="s">
        <v>13</v>
      </c>
      <c r="C29" s="238" t="s">
        <v>13</v>
      </c>
      <c r="D29" s="285" t="s">
        <v>464</v>
      </c>
      <c r="E29" s="48" t="s">
        <v>183</v>
      </c>
      <c r="F29" s="47" t="s">
        <v>101</v>
      </c>
      <c r="G29" s="47">
        <f>G36+G38+G40+G44</f>
        <v>4</v>
      </c>
      <c r="H29" s="255" t="s">
        <v>13</v>
      </c>
      <c r="I29" s="49" t="s">
        <v>268</v>
      </c>
      <c r="J29" s="49" t="s">
        <v>268</v>
      </c>
      <c r="K29" s="143" t="s">
        <v>282</v>
      </c>
      <c r="L29" s="83">
        <f>SUM(L34:L42)</f>
        <v>33053.69</v>
      </c>
      <c r="M29" s="83">
        <f>M32+M33+M34+M35+M36+M38+M40+M42+M44</f>
        <v>521065.72</v>
      </c>
      <c r="N29" s="83">
        <f>N32+N33+N34+N35+N36+N38+N40+N42+N44</f>
        <v>179502.83000000002</v>
      </c>
      <c r="O29" s="83">
        <f>O32+O33+O34+O35+O36+O38+O40+O42+O44</f>
        <v>495823.56999999995</v>
      </c>
    </row>
    <row r="30" spans="1:17" s="55" customFormat="1" ht="37.5" customHeight="1" x14ac:dyDescent="0.25">
      <c r="A30" s="239"/>
      <c r="B30" s="239"/>
      <c r="C30" s="239"/>
      <c r="D30" s="286"/>
      <c r="E30" s="283" t="s">
        <v>188</v>
      </c>
      <c r="F30" s="264" t="s">
        <v>101</v>
      </c>
      <c r="G30" s="264">
        <f>G45</f>
        <v>1</v>
      </c>
      <c r="H30" s="256"/>
      <c r="I30" s="255" t="s">
        <v>268</v>
      </c>
      <c r="J30" s="255" t="s">
        <v>274</v>
      </c>
      <c r="K30" s="143" t="s">
        <v>283</v>
      </c>
      <c r="L30" s="83"/>
      <c r="M30" s="83">
        <f>M32</f>
        <v>239988.12</v>
      </c>
      <c r="N30" s="83">
        <f t="shared" ref="N30:O30" si="6">N32</f>
        <v>0</v>
      </c>
      <c r="O30" s="83">
        <f t="shared" si="6"/>
        <v>0</v>
      </c>
    </row>
    <row r="31" spans="1:17" s="55" customFormat="1" ht="37.5" customHeight="1" x14ac:dyDescent="0.25">
      <c r="A31" s="240"/>
      <c r="B31" s="240"/>
      <c r="C31" s="240"/>
      <c r="D31" s="287"/>
      <c r="E31" s="288"/>
      <c r="F31" s="266"/>
      <c r="G31" s="266"/>
      <c r="H31" s="257"/>
      <c r="I31" s="257"/>
      <c r="J31" s="257"/>
      <c r="K31" s="143" t="s">
        <v>284</v>
      </c>
      <c r="L31" s="83"/>
      <c r="M31" s="83">
        <f>M33+M34+M35+M36+M38+M40+M42+M44</f>
        <v>281077.59999999998</v>
      </c>
      <c r="N31" s="83">
        <f>N33+N34+N35+N36+N38+N40+N42+N44</f>
        <v>179502.83000000002</v>
      </c>
      <c r="O31" s="83">
        <f>O33+O34+O35+O36+O38+O40+O42+O44</f>
        <v>495823.56999999995</v>
      </c>
    </row>
    <row r="32" spans="1:17" ht="17.25" customHeight="1" x14ac:dyDescent="0.25">
      <c r="A32" s="230" t="s">
        <v>58</v>
      </c>
      <c r="B32" s="230" t="s">
        <v>463</v>
      </c>
      <c r="C32" s="232" t="s">
        <v>169</v>
      </c>
      <c r="D32" s="234" t="s">
        <v>465</v>
      </c>
      <c r="E32" s="232" t="s">
        <v>188</v>
      </c>
      <c r="F32" s="236" t="s">
        <v>101</v>
      </c>
      <c r="G32" s="236">
        <v>1</v>
      </c>
      <c r="H32" s="245" t="s">
        <v>197</v>
      </c>
      <c r="I32" s="57" t="s">
        <v>85</v>
      </c>
      <c r="J32" s="57" t="s">
        <v>85</v>
      </c>
      <c r="K32" s="163" t="s">
        <v>283</v>
      </c>
      <c r="L32" s="99">
        <f>M32</f>
        <v>239988.12</v>
      </c>
      <c r="M32" s="98">
        <v>239988.12</v>
      </c>
      <c r="N32" s="90">
        <v>0</v>
      </c>
      <c r="O32" s="90">
        <v>0</v>
      </c>
    </row>
    <row r="33" spans="1:15" ht="15.75" customHeight="1" x14ac:dyDescent="0.25">
      <c r="A33" s="231"/>
      <c r="B33" s="231"/>
      <c r="C33" s="233"/>
      <c r="D33" s="235"/>
      <c r="E33" s="233"/>
      <c r="F33" s="237"/>
      <c r="G33" s="237"/>
      <c r="H33" s="246"/>
      <c r="I33" s="57" t="s">
        <v>85</v>
      </c>
      <c r="J33" s="57" t="s">
        <v>85</v>
      </c>
      <c r="K33" s="163" t="s">
        <v>284</v>
      </c>
      <c r="L33" s="99">
        <f>M33</f>
        <v>153985.31</v>
      </c>
      <c r="M33" s="98">
        <v>153985.31</v>
      </c>
      <c r="N33" s="90">
        <v>0</v>
      </c>
      <c r="O33" s="90">
        <v>0</v>
      </c>
    </row>
    <row r="34" spans="1:15" ht="30" customHeight="1" x14ac:dyDescent="0.25">
      <c r="A34" s="150" t="s">
        <v>58</v>
      </c>
      <c r="B34" s="150" t="s">
        <v>466</v>
      </c>
      <c r="C34" s="148" t="s">
        <v>83</v>
      </c>
      <c r="D34" s="152" t="s">
        <v>198</v>
      </c>
      <c r="E34" s="58" t="s">
        <v>188</v>
      </c>
      <c r="F34" s="59" t="s">
        <v>101</v>
      </c>
      <c r="G34" s="59">
        <v>0</v>
      </c>
      <c r="H34" s="37" t="s">
        <v>197</v>
      </c>
      <c r="I34" s="57" t="s">
        <v>268</v>
      </c>
      <c r="J34" s="57" t="s">
        <v>271</v>
      </c>
      <c r="K34" s="163" t="s">
        <v>284</v>
      </c>
      <c r="L34" s="99">
        <v>260</v>
      </c>
      <c r="M34" s="98">
        <v>10455.61</v>
      </c>
      <c r="N34" s="90">
        <v>74358.649999999994</v>
      </c>
      <c r="O34" s="90">
        <v>74358.66</v>
      </c>
    </row>
    <row r="35" spans="1:15" ht="39.75" customHeight="1" x14ac:dyDescent="0.25">
      <c r="A35" s="150"/>
      <c r="B35" s="150" t="s">
        <v>468</v>
      </c>
      <c r="C35" s="58" t="s">
        <v>83</v>
      </c>
      <c r="D35" s="164" t="s">
        <v>260</v>
      </c>
      <c r="E35" s="58" t="s">
        <v>188</v>
      </c>
      <c r="F35" s="59" t="s">
        <v>101</v>
      </c>
      <c r="G35" s="59">
        <v>0</v>
      </c>
      <c r="H35" s="37" t="s">
        <v>197</v>
      </c>
      <c r="I35" s="57" t="s">
        <v>268</v>
      </c>
      <c r="J35" s="57" t="s">
        <v>271</v>
      </c>
      <c r="K35" s="163" t="s">
        <v>284</v>
      </c>
      <c r="L35" s="99"/>
      <c r="M35" s="98">
        <v>10174.370000000001</v>
      </c>
      <c r="N35" s="90">
        <v>72350.490000000005</v>
      </c>
      <c r="O35" s="90">
        <v>168817.82</v>
      </c>
    </row>
    <row r="36" spans="1:15" ht="21.75" customHeight="1" x14ac:dyDescent="0.25">
      <c r="A36" s="230" t="s">
        <v>58</v>
      </c>
      <c r="B36" s="230" t="s">
        <v>469</v>
      </c>
      <c r="C36" s="232" t="s">
        <v>83</v>
      </c>
      <c r="D36" s="234" t="s">
        <v>467</v>
      </c>
      <c r="E36" s="58" t="s">
        <v>187</v>
      </c>
      <c r="F36" s="59" t="s">
        <v>101</v>
      </c>
      <c r="G36" s="59">
        <v>1</v>
      </c>
      <c r="H36" s="37" t="s">
        <v>259</v>
      </c>
      <c r="I36" s="57" t="s">
        <v>85</v>
      </c>
      <c r="J36" s="57" t="s">
        <v>85</v>
      </c>
      <c r="K36" s="301" t="s">
        <v>284</v>
      </c>
      <c r="L36" s="99">
        <f>N36</f>
        <v>13518.95</v>
      </c>
      <c r="M36" s="303">
        <v>19803.71</v>
      </c>
      <c r="N36" s="303">
        <v>13518.95</v>
      </c>
      <c r="O36" s="297">
        <v>56617.39</v>
      </c>
    </row>
    <row r="37" spans="1:15" ht="21.75" customHeight="1" x14ac:dyDescent="0.25">
      <c r="A37" s="231"/>
      <c r="B37" s="231"/>
      <c r="C37" s="233"/>
      <c r="D37" s="235"/>
      <c r="E37" s="58" t="s">
        <v>188</v>
      </c>
      <c r="F37" s="59" t="s">
        <v>101</v>
      </c>
      <c r="G37" s="59">
        <v>0</v>
      </c>
      <c r="H37" s="37" t="s">
        <v>197</v>
      </c>
      <c r="I37" s="57" t="s">
        <v>268</v>
      </c>
      <c r="J37" s="57" t="s">
        <v>271</v>
      </c>
      <c r="K37" s="302"/>
      <c r="L37" s="99"/>
      <c r="M37" s="304"/>
      <c r="N37" s="304"/>
      <c r="O37" s="298"/>
    </row>
    <row r="38" spans="1:15" ht="24.75" customHeight="1" x14ac:dyDescent="0.25">
      <c r="A38" s="230" t="s">
        <v>58</v>
      </c>
      <c r="B38" s="230" t="s">
        <v>470</v>
      </c>
      <c r="C38" s="232" t="s">
        <v>83</v>
      </c>
      <c r="D38" s="234" t="s">
        <v>471</v>
      </c>
      <c r="E38" s="58" t="s">
        <v>187</v>
      </c>
      <c r="F38" s="59" t="s">
        <v>101</v>
      </c>
      <c r="G38" s="59">
        <v>1</v>
      </c>
      <c r="H38" s="37" t="s">
        <v>259</v>
      </c>
      <c r="I38" s="57" t="s">
        <v>85</v>
      </c>
      <c r="J38" s="57" t="s">
        <v>85</v>
      </c>
      <c r="K38" s="301" t="s">
        <v>284</v>
      </c>
      <c r="L38" s="99">
        <f>N38</f>
        <v>0</v>
      </c>
      <c r="M38" s="303">
        <v>17723.5</v>
      </c>
      <c r="N38" s="303">
        <v>0</v>
      </c>
      <c r="O38" s="297">
        <v>45101.11</v>
      </c>
    </row>
    <row r="39" spans="1:15" ht="24.75" customHeight="1" x14ac:dyDescent="0.25">
      <c r="A39" s="231"/>
      <c r="B39" s="231"/>
      <c r="C39" s="233"/>
      <c r="D39" s="235"/>
      <c r="E39" s="58" t="s">
        <v>188</v>
      </c>
      <c r="F39" s="59" t="s">
        <v>101</v>
      </c>
      <c r="G39" s="59">
        <v>0</v>
      </c>
      <c r="H39" s="37" t="s">
        <v>197</v>
      </c>
      <c r="I39" s="57" t="s">
        <v>268</v>
      </c>
      <c r="J39" s="57" t="s">
        <v>271</v>
      </c>
      <c r="K39" s="302"/>
      <c r="L39" s="99"/>
      <c r="M39" s="304"/>
      <c r="N39" s="304"/>
      <c r="O39" s="298"/>
    </row>
    <row r="40" spans="1:15" ht="21" customHeight="1" x14ac:dyDescent="0.25">
      <c r="A40" s="230" t="s">
        <v>58</v>
      </c>
      <c r="B40" s="230" t="s">
        <v>472</v>
      </c>
      <c r="C40" s="232" t="s">
        <v>83</v>
      </c>
      <c r="D40" s="234" t="s">
        <v>473</v>
      </c>
      <c r="E40" s="58" t="s">
        <v>187</v>
      </c>
      <c r="F40" s="59" t="s">
        <v>101</v>
      </c>
      <c r="G40" s="59">
        <v>1</v>
      </c>
      <c r="H40" s="37" t="s">
        <v>259</v>
      </c>
      <c r="I40" s="57" t="s">
        <v>85</v>
      </c>
      <c r="J40" s="57" t="s">
        <v>85</v>
      </c>
      <c r="K40" s="301" t="s">
        <v>284</v>
      </c>
      <c r="L40" s="99">
        <f>N40</f>
        <v>19274.740000000002</v>
      </c>
      <c r="M40" s="303">
        <v>28179.79</v>
      </c>
      <c r="N40" s="303">
        <v>19274.740000000002</v>
      </c>
      <c r="O40" s="297">
        <v>80722.62</v>
      </c>
    </row>
    <row r="41" spans="1:15" ht="21" customHeight="1" x14ac:dyDescent="0.25">
      <c r="A41" s="231"/>
      <c r="B41" s="231"/>
      <c r="C41" s="233"/>
      <c r="D41" s="235"/>
      <c r="E41" s="58" t="s">
        <v>188</v>
      </c>
      <c r="F41" s="59" t="s">
        <v>101</v>
      </c>
      <c r="G41" s="59">
        <v>0</v>
      </c>
      <c r="H41" s="37" t="s">
        <v>197</v>
      </c>
      <c r="I41" s="57" t="s">
        <v>268</v>
      </c>
      <c r="J41" s="57" t="s">
        <v>271</v>
      </c>
      <c r="K41" s="302"/>
      <c r="L41" s="99"/>
      <c r="M41" s="304"/>
      <c r="N41" s="304"/>
      <c r="O41" s="298"/>
    </row>
    <row r="42" spans="1:15" ht="21.75" customHeight="1" x14ac:dyDescent="0.25">
      <c r="A42" s="230" t="s">
        <v>58</v>
      </c>
      <c r="B42" s="230" t="s">
        <v>475</v>
      </c>
      <c r="C42" s="232" t="s">
        <v>83</v>
      </c>
      <c r="D42" s="234" t="s">
        <v>474</v>
      </c>
      <c r="E42" s="58" t="s">
        <v>187</v>
      </c>
      <c r="F42" s="59" t="s">
        <v>101</v>
      </c>
      <c r="G42" s="59">
        <v>0</v>
      </c>
      <c r="H42" s="37" t="s">
        <v>259</v>
      </c>
      <c r="I42" s="57" t="s">
        <v>85</v>
      </c>
      <c r="J42" s="57" t="s">
        <v>85</v>
      </c>
      <c r="K42" s="301" t="s">
        <v>284</v>
      </c>
      <c r="L42" s="99">
        <f>N42</f>
        <v>0</v>
      </c>
      <c r="M42" s="303">
        <v>24903.7</v>
      </c>
      <c r="N42" s="303">
        <v>0</v>
      </c>
      <c r="O42" s="297">
        <v>70205.97</v>
      </c>
    </row>
    <row r="43" spans="1:15" ht="19.5" customHeight="1" x14ac:dyDescent="0.25">
      <c r="A43" s="231"/>
      <c r="B43" s="231"/>
      <c r="C43" s="233"/>
      <c r="D43" s="235"/>
      <c r="E43" s="58" t="s">
        <v>188</v>
      </c>
      <c r="F43" s="59" t="s">
        <v>101</v>
      </c>
      <c r="G43" s="59">
        <v>0</v>
      </c>
      <c r="H43" s="37" t="s">
        <v>197</v>
      </c>
      <c r="I43" s="151" t="s">
        <v>268</v>
      </c>
      <c r="J43" s="151" t="s">
        <v>271</v>
      </c>
      <c r="K43" s="302"/>
      <c r="L43" s="99"/>
      <c r="M43" s="304"/>
      <c r="N43" s="304"/>
      <c r="O43" s="298"/>
    </row>
    <row r="44" spans="1:15" s="28" customFormat="1" ht="21" customHeight="1" x14ac:dyDescent="0.2">
      <c r="A44" s="230" t="s">
        <v>58</v>
      </c>
      <c r="B44" s="230" t="s">
        <v>570</v>
      </c>
      <c r="C44" s="232" t="s">
        <v>161</v>
      </c>
      <c r="D44" s="299" t="s">
        <v>148</v>
      </c>
      <c r="E44" s="58" t="s">
        <v>187</v>
      </c>
      <c r="F44" s="59" t="s">
        <v>101</v>
      </c>
      <c r="G44" s="59">
        <v>1</v>
      </c>
      <c r="H44" s="37" t="s">
        <v>246</v>
      </c>
      <c r="I44" s="149" t="s">
        <v>85</v>
      </c>
      <c r="J44" s="149" t="s">
        <v>85</v>
      </c>
      <c r="K44" s="301" t="s">
        <v>284</v>
      </c>
      <c r="L44" s="99">
        <v>0</v>
      </c>
      <c r="M44" s="303">
        <v>15851.61</v>
      </c>
      <c r="N44" s="297">
        <v>0</v>
      </c>
      <c r="O44" s="297">
        <v>0</v>
      </c>
    </row>
    <row r="45" spans="1:15" s="28" customFormat="1" ht="21" customHeight="1" x14ac:dyDescent="0.2">
      <c r="A45" s="231"/>
      <c r="B45" s="231"/>
      <c r="C45" s="233"/>
      <c r="D45" s="300"/>
      <c r="E45" s="58" t="s">
        <v>188</v>
      </c>
      <c r="F45" s="59" t="s">
        <v>101</v>
      </c>
      <c r="G45" s="59">
        <v>1</v>
      </c>
      <c r="H45" s="37" t="s">
        <v>476</v>
      </c>
      <c r="I45" s="165" t="s">
        <v>85</v>
      </c>
      <c r="J45" s="165" t="s">
        <v>85</v>
      </c>
      <c r="K45" s="302"/>
      <c r="L45" s="99"/>
      <c r="M45" s="304"/>
      <c r="N45" s="298"/>
      <c r="O45" s="298"/>
    </row>
    <row r="46" spans="1:15" s="28" customFormat="1" ht="49.5" customHeight="1" x14ac:dyDescent="0.25">
      <c r="A46" s="255" t="s">
        <v>58</v>
      </c>
      <c r="B46" s="255" t="s">
        <v>298</v>
      </c>
      <c r="C46" s="264" t="s">
        <v>13</v>
      </c>
      <c r="D46" s="283" t="s">
        <v>397</v>
      </c>
      <c r="E46" s="270" t="s">
        <v>240</v>
      </c>
      <c r="F46" s="264" t="s">
        <v>101</v>
      </c>
      <c r="G46" s="264">
        <v>4</v>
      </c>
      <c r="H46" s="255" t="s">
        <v>85</v>
      </c>
      <c r="I46" s="255" t="s">
        <v>268</v>
      </c>
      <c r="J46" s="255" t="s">
        <v>268</v>
      </c>
      <c r="K46" s="78" t="s">
        <v>282</v>
      </c>
      <c r="L46" s="78">
        <f>SUM(L49:L55)</f>
        <v>6622.6507999999994</v>
      </c>
      <c r="M46" s="78">
        <f>SUM(M49:M55)</f>
        <v>8445.3791999999994</v>
      </c>
      <c r="N46" s="78">
        <v>0</v>
      </c>
      <c r="O46" s="78">
        <v>0</v>
      </c>
    </row>
    <row r="47" spans="1:15" s="28" customFormat="1" ht="49.5" customHeight="1" x14ac:dyDescent="0.25">
      <c r="A47" s="256"/>
      <c r="B47" s="256"/>
      <c r="C47" s="265"/>
      <c r="D47" s="284"/>
      <c r="E47" s="271"/>
      <c r="F47" s="265"/>
      <c r="G47" s="265"/>
      <c r="H47" s="256"/>
      <c r="I47" s="256"/>
      <c r="J47" s="256"/>
      <c r="K47" s="78" t="s">
        <v>283</v>
      </c>
      <c r="L47" s="78"/>
      <c r="M47" s="78">
        <f>M49+M51+M53+M55</f>
        <v>8445.3791999999994</v>
      </c>
      <c r="N47" s="78">
        <f t="shared" ref="N47:O47" si="7">N49+N51+N53+N55</f>
        <v>0</v>
      </c>
      <c r="O47" s="78">
        <f t="shared" si="7"/>
        <v>0</v>
      </c>
    </row>
    <row r="48" spans="1:15" s="28" customFormat="1" ht="49.5" customHeight="1" x14ac:dyDescent="0.25">
      <c r="A48" s="257"/>
      <c r="B48" s="257"/>
      <c r="C48" s="266"/>
      <c r="D48" s="288"/>
      <c r="E48" s="272"/>
      <c r="F48" s="266"/>
      <c r="G48" s="266"/>
      <c r="H48" s="257"/>
      <c r="I48" s="257"/>
      <c r="J48" s="257"/>
      <c r="K48" s="78" t="s">
        <v>284</v>
      </c>
      <c r="L48" s="78"/>
      <c r="M48" s="78">
        <f>M50+M52+M54+M56</f>
        <v>0</v>
      </c>
      <c r="N48" s="78">
        <f t="shared" ref="N48:O48" si="8">N50+N52+N54+N56</f>
        <v>0</v>
      </c>
      <c r="O48" s="78">
        <f t="shared" si="8"/>
        <v>0</v>
      </c>
    </row>
    <row r="49" spans="1:15" s="28" customFormat="1" ht="18" customHeight="1" x14ac:dyDescent="0.2">
      <c r="A49" s="245" t="s">
        <v>58</v>
      </c>
      <c r="B49" s="245" t="s">
        <v>298</v>
      </c>
      <c r="C49" s="247" t="s">
        <v>398</v>
      </c>
      <c r="D49" s="247" t="s">
        <v>401</v>
      </c>
      <c r="E49" s="247" t="s">
        <v>208</v>
      </c>
      <c r="F49" s="289" t="s">
        <v>101</v>
      </c>
      <c r="G49" s="289">
        <v>1</v>
      </c>
      <c r="H49" s="245" t="s">
        <v>197</v>
      </c>
      <c r="I49" s="245" t="s">
        <v>268</v>
      </c>
      <c r="J49" s="245" t="s">
        <v>268</v>
      </c>
      <c r="K49" s="79" t="s">
        <v>283</v>
      </c>
      <c r="L49" s="80">
        <v>1846.7159999999999</v>
      </c>
      <c r="M49" s="79">
        <v>138.91040000000001</v>
      </c>
      <c r="N49" s="90">
        <v>0</v>
      </c>
      <c r="O49" s="90">
        <v>0</v>
      </c>
    </row>
    <row r="50" spans="1:15" s="28" customFormat="1" ht="18" customHeight="1" x14ac:dyDescent="0.2">
      <c r="A50" s="246"/>
      <c r="B50" s="246"/>
      <c r="C50" s="248"/>
      <c r="D50" s="248"/>
      <c r="E50" s="248"/>
      <c r="F50" s="290"/>
      <c r="G50" s="290"/>
      <c r="H50" s="246"/>
      <c r="I50" s="246"/>
      <c r="J50" s="246"/>
      <c r="K50" s="79" t="s">
        <v>284</v>
      </c>
      <c r="L50" s="80"/>
      <c r="M50" s="79">
        <v>0</v>
      </c>
      <c r="N50" s="90">
        <v>0</v>
      </c>
      <c r="O50" s="90">
        <v>0</v>
      </c>
    </row>
    <row r="51" spans="1:15" s="28" customFormat="1" ht="21" customHeight="1" x14ac:dyDescent="0.2">
      <c r="A51" s="245" t="s">
        <v>58</v>
      </c>
      <c r="B51" s="245" t="s">
        <v>298</v>
      </c>
      <c r="C51" s="247" t="s">
        <v>399</v>
      </c>
      <c r="D51" s="247" t="s">
        <v>402</v>
      </c>
      <c r="E51" s="247" t="s">
        <v>208</v>
      </c>
      <c r="F51" s="289" t="s">
        <v>101</v>
      </c>
      <c r="G51" s="289">
        <v>1</v>
      </c>
      <c r="H51" s="245" t="s">
        <v>197</v>
      </c>
      <c r="I51" s="245" t="s">
        <v>268</v>
      </c>
      <c r="J51" s="245" t="s">
        <v>268</v>
      </c>
      <c r="K51" s="79" t="s">
        <v>283</v>
      </c>
      <c r="L51" s="80">
        <f>M51</f>
        <v>306.46879999999999</v>
      </c>
      <c r="M51" s="79">
        <v>306.46879999999999</v>
      </c>
      <c r="N51" s="90">
        <v>0</v>
      </c>
      <c r="O51" s="90">
        <v>0</v>
      </c>
    </row>
    <row r="52" spans="1:15" s="28" customFormat="1" ht="21" customHeight="1" x14ac:dyDescent="0.2">
      <c r="A52" s="246"/>
      <c r="B52" s="246"/>
      <c r="C52" s="248"/>
      <c r="D52" s="248"/>
      <c r="E52" s="248"/>
      <c r="F52" s="290"/>
      <c r="G52" s="290"/>
      <c r="H52" s="246"/>
      <c r="I52" s="246"/>
      <c r="J52" s="246"/>
      <c r="K52" s="79" t="s">
        <v>284</v>
      </c>
      <c r="L52" s="80"/>
      <c r="M52" s="79">
        <v>0</v>
      </c>
      <c r="N52" s="90">
        <v>0</v>
      </c>
      <c r="O52" s="90">
        <v>0</v>
      </c>
    </row>
    <row r="53" spans="1:15" s="28" customFormat="1" ht="16.5" customHeight="1" x14ac:dyDescent="0.2">
      <c r="A53" s="245" t="s">
        <v>58</v>
      </c>
      <c r="B53" s="245" t="s">
        <v>298</v>
      </c>
      <c r="C53" s="247" t="s">
        <v>220</v>
      </c>
      <c r="D53" s="247" t="s">
        <v>403</v>
      </c>
      <c r="E53" s="247" t="s">
        <v>208</v>
      </c>
      <c r="F53" s="289" t="s">
        <v>101</v>
      </c>
      <c r="G53" s="289">
        <v>1</v>
      </c>
      <c r="H53" s="245" t="s">
        <v>197</v>
      </c>
      <c r="I53" s="245" t="s">
        <v>268</v>
      </c>
      <c r="J53" s="245" t="s">
        <v>268</v>
      </c>
      <c r="K53" s="79" t="s">
        <v>283</v>
      </c>
      <c r="L53" s="80">
        <v>469.46600000000001</v>
      </c>
      <c r="M53" s="79">
        <v>4000</v>
      </c>
      <c r="N53" s="90">
        <v>0</v>
      </c>
      <c r="O53" s="90">
        <v>0</v>
      </c>
    </row>
    <row r="54" spans="1:15" s="28" customFormat="1" ht="16.5" customHeight="1" x14ac:dyDescent="0.2">
      <c r="A54" s="246"/>
      <c r="B54" s="246"/>
      <c r="C54" s="248"/>
      <c r="D54" s="248"/>
      <c r="E54" s="248"/>
      <c r="F54" s="290"/>
      <c r="G54" s="290"/>
      <c r="H54" s="246"/>
      <c r="I54" s="246"/>
      <c r="J54" s="246"/>
      <c r="K54" s="79" t="s">
        <v>284</v>
      </c>
      <c r="L54" s="80"/>
      <c r="M54" s="79">
        <v>0</v>
      </c>
      <c r="N54" s="90">
        <v>0</v>
      </c>
      <c r="O54" s="90"/>
    </row>
    <row r="55" spans="1:15" s="28" customFormat="1" ht="16.5" customHeight="1" x14ac:dyDescent="0.2">
      <c r="A55" s="245" t="s">
        <v>58</v>
      </c>
      <c r="B55" s="245" t="s">
        <v>298</v>
      </c>
      <c r="C55" s="247" t="s">
        <v>400</v>
      </c>
      <c r="D55" s="247" t="s">
        <v>254</v>
      </c>
      <c r="E55" s="247" t="s">
        <v>208</v>
      </c>
      <c r="F55" s="289" t="s">
        <v>101</v>
      </c>
      <c r="G55" s="289">
        <v>1</v>
      </c>
      <c r="H55" s="245" t="s">
        <v>197</v>
      </c>
      <c r="I55" s="245" t="s">
        <v>268</v>
      </c>
      <c r="J55" s="245" t="s">
        <v>268</v>
      </c>
      <c r="K55" s="79" t="s">
        <v>283</v>
      </c>
      <c r="L55" s="80">
        <f>M55</f>
        <v>4000</v>
      </c>
      <c r="M55" s="79">
        <v>4000</v>
      </c>
      <c r="N55" s="90">
        <v>0</v>
      </c>
      <c r="O55" s="90">
        <v>0</v>
      </c>
    </row>
    <row r="56" spans="1:15" s="28" customFormat="1" ht="16.5" customHeight="1" x14ac:dyDescent="0.2">
      <c r="A56" s="246"/>
      <c r="B56" s="246"/>
      <c r="C56" s="248"/>
      <c r="D56" s="291"/>
      <c r="E56" s="248"/>
      <c r="F56" s="290"/>
      <c r="G56" s="290"/>
      <c r="H56" s="246"/>
      <c r="I56" s="246"/>
      <c r="J56" s="246"/>
      <c r="K56" s="79" t="s">
        <v>284</v>
      </c>
      <c r="L56" s="80"/>
      <c r="M56" s="79">
        <v>0</v>
      </c>
      <c r="N56" s="90">
        <v>0</v>
      </c>
      <c r="O56" s="90">
        <v>0</v>
      </c>
    </row>
    <row r="57" spans="1:15" s="54" customFormat="1" ht="30.75" customHeight="1" x14ac:dyDescent="0.25">
      <c r="A57" s="238" t="s">
        <v>58</v>
      </c>
      <c r="B57" s="238" t="s">
        <v>405</v>
      </c>
      <c r="C57" s="238" t="s">
        <v>13</v>
      </c>
      <c r="D57" s="294" t="s">
        <v>404</v>
      </c>
      <c r="E57" s="295" t="s">
        <v>218</v>
      </c>
      <c r="F57" s="292" t="s">
        <v>101</v>
      </c>
      <c r="G57" s="292">
        <f>SUM(G60:G74)</f>
        <v>15</v>
      </c>
      <c r="H57" s="238" t="s">
        <v>85</v>
      </c>
      <c r="I57" s="238" t="s">
        <v>461</v>
      </c>
      <c r="J57" s="238" t="s">
        <v>461</v>
      </c>
      <c r="K57" s="160" t="s">
        <v>282</v>
      </c>
      <c r="L57" s="100">
        <f>M57+N57+O57</f>
        <v>147288</v>
      </c>
      <c r="M57" s="100">
        <f>SUM(M60:M74)</f>
        <v>76886</v>
      </c>
      <c r="N57" s="100">
        <v>35201</v>
      </c>
      <c r="O57" s="100">
        <v>35201</v>
      </c>
    </row>
    <row r="58" spans="1:15" s="54" customFormat="1" ht="30.75" customHeight="1" x14ac:dyDescent="0.25">
      <c r="A58" s="239"/>
      <c r="B58" s="239"/>
      <c r="C58" s="239"/>
      <c r="D58" s="294"/>
      <c r="E58" s="296"/>
      <c r="F58" s="293"/>
      <c r="G58" s="293"/>
      <c r="H58" s="239"/>
      <c r="I58" s="239"/>
      <c r="J58" s="239"/>
      <c r="K58" s="160" t="s">
        <v>283</v>
      </c>
      <c r="L58" s="100"/>
      <c r="M58" s="100">
        <v>0</v>
      </c>
      <c r="N58" s="100">
        <v>0</v>
      </c>
      <c r="O58" s="100">
        <v>0</v>
      </c>
    </row>
    <row r="59" spans="1:15" s="54" customFormat="1" ht="30.75" customHeight="1" x14ac:dyDescent="0.25">
      <c r="A59" s="239"/>
      <c r="B59" s="239"/>
      <c r="C59" s="239"/>
      <c r="D59" s="294"/>
      <c r="E59" s="296"/>
      <c r="F59" s="293"/>
      <c r="G59" s="293"/>
      <c r="H59" s="239"/>
      <c r="I59" s="239"/>
      <c r="J59" s="239"/>
      <c r="K59" s="160" t="s">
        <v>284</v>
      </c>
      <c r="L59" s="100"/>
      <c r="M59" s="100">
        <f>M60+M61+M62+M63+M64+M65+M66+M67+M68+M69+M70+M71+M72+M73+M74</f>
        <v>76886</v>
      </c>
      <c r="N59" s="100">
        <v>35201</v>
      </c>
      <c r="O59" s="100">
        <v>35201</v>
      </c>
    </row>
    <row r="60" spans="1:15" s="28" customFormat="1" ht="17.25" customHeight="1" x14ac:dyDescent="0.2">
      <c r="A60" s="68" t="s">
        <v>58</v>
      </c>
      <c r="B60" s="68" t="s">
        <v>405</v>
      </c>
      <c r="C60" s="107" t="s">
        <v>106</v>
      </c>
      <c r="D60" s="107" t="s">
        <v>363</v>
      </c>
      <c r="E60" s="107" t="s">
        <v>208</v>
      </c>
      <c r="F60" s="108" t="s">
        <v>101</v>
      </c>
      <c r="G60" s="108">
        <v>1</v>
      </c>
      <c r="H60" s="68" t="s">
        <v>197</v>
      </c>
      <c r="I60" s="109" t="s">
        <v>85</v>
      </c>
      <c r="J60" s="109" t="s">
        <v>85</v>
      </c>
      <c r="K60" s="161" t="s">
        <v>284</v>
      </c>
      <c r="L60" s="111">
        <v>23663.705000000002</v>
      </c>
      <c r="M60" s="110">
        <v>1700</v>
      </c>
      <c r="N60" s="105">
        <v>0</v>
      </c>
      <c r="O60" s="105">
        <v>0</v>
      </c>
    </row>
    <row r="61" spans="1:15" s="28" customFormat="1" ht="18.75" customHeight="1" x14ac:dyDescent="0.2">
      <c r="A61" s="68" t="s">
        <v>58</v>
      </c>
      <c r="B61" s="68" t="s">
        <v>407</v>
      </c>
      <c r="C61" s="107" t="s">
        <v>151</v>
      </c>
      <c r="D61" s="155" t="s">
        <v>256</v>
      </c>
      <c r="E61" s="107" t="s">
        <v>208</v>
      </c>
      <c r="F61" s="108" t="s">
        <v>101</v>
      </c>
      <c r="G61" s="108">
        <v>1</v>
      </c>
      <c r="H61" s="68" t="s">
        <v>197</v>
      </c>
      <c r="I61" s="109" t="s">
        <v>85</v>
      </c>
      <c r="J61" s="109" t="s">
        <v>85</v>
      </c>
      <c r="K61" s="161" t="s">
        <v>284</v>
      </c>
      <c r="L61" s="111">
        <v>471</v>
      </c>
      <c r="M61" s="110">
        <v>450</v>
      </c>
      <c r="N61" s="105">
        <v>0</v>
      </c>
      <c r="O61" s="105">
        <v>0</v>
      </c>
    </row>
    <row r="62" spans="1:15" s="28" customFormat="1" ht="17.25" customHeight="1" x14ac:dyDescent="0.2">
      <c r="A62" s="68" t="s">
        <v>58</v>
      </c>
      <c r="B62" s="68" t="s">
        <v>408</v>
      </c>
      <c r="C62" s="113" t="s">
        <v>153</v>
      </c>
      <c r="D62" s="107" t="s">
        <v>364</v>
      </c>
      <c r="E62" s="107" t="s">
        <v>208</v>
      </c>
      <c r="F62" s="108" t="s">
        <v>101</v>
      </c>
      <c r="G62" s="108">
        <v>1</v>
      </c>
      <c r="H62" s="68" t="s">
        <v>197</v>
      </c>
      <c r="I62" s="109" t="s">
        <v>85</v>
      </c>
      <c r="J62" s="109" t="s">
        <v>85</v>
      </c>
      <c r="K62" s="161" t="s">
        <v>284</v>
      </c>
      <c r="L62" s="111">
        <v>1013.361</v>
      </c>
      <c r="M62" s="110">
        <v>1820.6690000000001</v>
      </c>
      <c r="N62" s="105">
        <v>0</v>
      </c>
      <c r="O62" s="105">
        <v>0</v>
      </c>
    </row>
    <row r="63" spans="1:15" s="28" customFormat="1" ht="15.75" customHeight="1" x14ac:dyDescent="0.2">
      <c r="A63" s="68" t="s">
        <v>58</v>
      </c>
      <c r="B63" s="68" t="s">
        <v>409</v>
      </c>
      <c r="C63" s="113" t="s">
        <v>154</v>
      </c>
      <c r="D63" s="107" t="s">
        <v>365</v>
      </c>
      <c r="E63" s="107" t="s">
        <v>208</v>
      </c>
      <c r="F63" s="108" t="s">
        <v>101</v>
      </c>
      <c r="G63" s="108">
        <v>1</v>
      </c>
      <c r="H63" s="68" t="s">
        <v>197</v>
      </c>
      <c r="I63" s="109" t="s">
        <v>85</v>
      </c>
      <c r="J63" s="109" t="s">
        <v>85</v>
      </c>
      <c r="K63" s="161" t="s">
        <v>284</v>
      </c>
      <c r="L63" s="111">
        <v>1096.96</v>
      </c>
      <c r="M63" s="110">
        <v>2900</v>
      </c>
      <c r="N63" s="105">
        <v>0</v>
      </c>
      <c r="O63" s="105">
        <v>0</v>
      </c>
    </row>
    <row r="64" spans="1:15" s="28" customFormat="1" ht="16.5" customHeight="1" x14ac:dyDescent="0.2">
      <c r="A64" s="68" t="s">
        <v>58</v>
      </c>
      <c r="B64" s="68" t="s">
        <v>410</v>
      </c>
      <c r="C64" s="113" t="s">
        <v>255</v>
      </c>
      <c r="D64" s="114" t="s">
        <v>366</v>
      </c>
      <c r="E64" s="107" t="s">
        <v>208</v>
      </c>
      <c r="F64" s="108" t="s">
        <v>101</v>
      </c>
      <c r="G64" s="108">
        <v>1</v>
      </c>
      <c r="H64" s="68" t="s">
        <v>197</v>
      </c>
      <c r="I64" s="109" t="s">
        <v>85</v>
      </c>
      <c r="J64" s="109" t="s">
        <v>85</v>
      </c>
      <c r="K64" s="161" t="s">
        <v>284</v>
      </c>
      <c r="L64" s="111">
        <f>M64</f>
        <v>1700</v>
      </c>
      <c r="M64" s="110">
        <v>1700</v>
      </c>
      <c r="N64" s="105">
        <v>0</v>
      </c>
      <c r="O64" s="105">
        <v>0</v>
      </c>
    </row>
    <row r="65" spans="1:15" s="28" customFormat="1" ht="14.25" customHeight="1" x14ac:dyDescent="0.2">
      <c r="A65" s="68" t="s">
        <v>58</v>
      </c>
      <c r="B65" s="68" t="s">
        <v>411</v>
      </c>
      <c r="C65" s="113" t="s">
        <v>108</v>
      </c>
      <c r="D65" s="156" t="s">
        <v>367</v>
      </c>
      <c r="E65" s="107" t="s">
        <v>208</v>
      </c>
      <c r="F65" s="108" t="s">
        <v>101</v>
      </c>
      <c r="G65" s="108">
        <v>1</v>
      </c>
      <c r="H65" s="68" t="s">
        <v>197</v>
      </c>
      <c r="I65" s="109" t="s">
        <v>85</v>
      </c>
      <c r="J65" s="109" t="s">
        <v>85</v>
      </c>
      <c r="K65" s="161" t="s">
        <v>284</v>
      </c>
      <c r="L65" s="111">
        <v>3687.6179999999999</v>
      </c>
      <c r="M65" s="110">
        <v>19560</v>
      </c>
      <c r="N65" s="105">
        <v>0</v>
      </c>
      <c r="O65" s="105">
        <v>0</v>
      </c>
    </row>
    <row r="66" spans="1:15" s="28" customFormat="1" ht="14.25" customHeight="1" x14ac:dyDescent="0.2">
      <c r="A66" s="68" t="s">
        <v>58</v>
      </c>
      <c r="B66" s="68" t="s">
        <v>412</v>
      </c>
      <c r="C66" s="113" t="s">
        <v>163</v>
      </c>
      <c r="D66" s="156" t="s">
        <v>368</v>
      </c>
      <c r="E66" s="107" t="s">
        <v>208</v>
      </c>
      <c r="F66" s="108" t="s">
        <v>101</v>
      </c>
      <c r="G66" s="108">
        <v>1</v>
      </c>
      <c r="H66" s="68" t="s">
        <v>197</v>
      </c>
      <c r="I66" s="109" t="s">
        <v>85</v>
      </c>
      <c r="J66" s="109" t="s">
        <v>85</v>
      </c>
      <c r="K66" s="161" t="s">
        <v>284</v>
      </c>
      <c r="L66" s="111">
        <f>M66</f>
        <v>189.97499999999999</v>
      </c>
      <c r="M66" s="110">
        <v>189.97499999999999</v>
      </c>
      <c r="N66" s="105">
        <v>0</v>
      </c>
      <c r="O66" s="105">
        <v>0</v>
      </c>
    </row>
    <row r="67" spans="1:15" s="28" customFormat="1" ht="15" customHeight="1" x14ac:dyDescent="0.2">
      <c r="A67" s="68" t="s">
        <v>58</v>
      </c>
      <c r="B67" s="68" t="s">
        <v>413</v>
      </c>
      <c r="C67" s="113" t="s">
        <v>164</v>
      </c>
      <c r="D67" s="107" t="s">
        <v>369</v>
      </c>
      <c r="E67" s="107" t="s">
        <v>208</v>
      </c>
      <c r="F67" s="108" t="s">
        <v>101</v>
      </c>
      <c r="G67" s="108">
        <v>1</v>
      </c>
      <c r="H67" s="68" t="s">
        <v>197</v>
      </c>
      <c r="I67" s="109" t="s">
        <v>85</v>
      </c>
      <c r="J67" s="109" t="s">
        <v>85</v>
      </c>
      <c r="K67" s="161" t="s">
        <v>284</v>
      </c>
      <c r="L67" s="111">
        <v>3816.076</v>
      </c>
      <c r="M67" s="110">
        <v>1666</v>
      </c>
      <c r="N67" s="105">
        <v>0</v>
      </c>
      <c r="O67" s="105">
        <v>0</v>
      </c>
    </row>
    <row r="68" spans="1:15" s="28" customFormat="1" ht="15" customHeight="1" x14ac:dyDescent="0.2">
      <c r="A68" s="68" t="s">
        <v>58</v>
      </c>
      <c r="B68" s="68" t="s">
        <v>414</v>
      </c>
      <c r="C68" s="71" t="s">
        <v>128</v>
      </c>
      <c r="D68" s="157" t="s">
        <v>370</v>
      </c>
      <c r="E68" s="107" t="s">
        <v>208</v>
      </c>
      <c r="F68" s="108" t="s">
        <v>101</v>
      </c>
      <c r="G68" s="108">
        <v>1</v>
      </c>
      <c r="H68" s="68" t="s">
        <v>197</v>
      </c>
      <c r="I68" s="109" t="s">
        <v>85</v>
      </c>
      <c r="J68" s="109" t="s">
        <v>85</v>
      </c>
      <c r="K68" s="161" t="s">
        <v>284</v>
      </c>
      <c r="L68" s="115">
        <v>463</v>
      </c>
      <c r="M68" s="104">
        <v>5757.0720000000001</v>
      </c>
      <c r="N68" s="105">
        <v>0</v>
      </c>
      <c r="O68" s="105">
        <v>0</v>
      </c>
    </row>
    <row r="69" spans="1:15" s="28" customFormat="1" ht="14.25" customHeight="1" x14ac:dyDescent="0.2">
      <c r="A69" s="68" t="s">
        <v>58</v>
      </c>
      <c r="B69" s="68" t="s">
        <v>415</v>
      </c>
      <c r="C69" s="113" t="s">
        <v>160</v>
      </c>
      <c r="D69" s="158" t="s">
        <v>371</v>
      </c>
      <c r="E69" s="107" t="s">
        <v>208</v>
      </c>
      <c r="F69" s="108" t="s">
        <v>101</v>
      </c>
      <c r="G69" s="108">
        <v>1</v>
      </c>
      <c r="H69" s="68" t="s">
        <v>197</v>
      </c>
      <c r="I69" s="109" t="s">
        <v>85</v>
      </c>
      <c r="J69" s="109" t="s">
        <v>85</v>
      </c>
      <c r="K69" s="161" t="s">
        <v>284</v>
      </c>
      <c r="L69" s="115">
        <v>426.20299999999997</v>
      </c>
      <c r="M69" s="110">
        <v>3491.6309999999999</v>
      </c>
      <c r="N69" s="105">
        <v>0</v>
      </c>
      <c r="O69" s="105">
        <v>0</v>
      </c>
    </row>
    <row r="70" spans="1:15" s="28" customFormat="1" ht="15.75" customHeight="1" x14ac:dyDescent="0.2">
      <c r="A70" s="68" t="s">
        <v>58</v>
      </c>
      <c r="B70" s="68" t="s">
        <v>416</v>
      </c>
      <c r="C70" s="113" t="s">
        <v>166</v>
      </c>
      <c r="D70" s="116" t="s">
        <v>372</v>
      </c>
      <c r="E70" s="107" t="s">
        <v>208</v>
      </c>
      <c r="F70" s="108" t="s">
        <v>101</v>
      </c>
      <c r="G70" s="108">
        <v>1</v>
      </c>
      <c r="H70" s="68" t="s">
        <v>197</v>
      </c>
      <c r="I70" s="109" t="s">
        <v>85</v>
      </c>
      <c r="J70" s="109" t="s">
        <v>85</v>
      </c>
      <c r="K70" s="161" t="s">
        <v>284</v>
      </c>
      <c r="L70" s="115">
        <v>13623.710999999999</v>
      </c>
      <c r="M70" s="110">
        <v>30442.32</v>
      </c>
      <c r="N70" s="105">
        <v>0</v>
      </c>
      <c r="O70" s="105">
        <v>0</v>
      </c>
    </row>
    <row r="71" spans="1:15" s="28" customFormat="1" ht="17.25" customHeight="1" x14ac:dyDescent="0.2">
      <c r="A71" s="68" t="s">
        <v>58</v>
      </c>
      <c r="B71" s="68" t="s">
        <v>417</v>
      </c>
      <c r="C71" s="113" t="s">
        <v>161</v>
      </c>
      <c r="D71" s="117" t="s">
        <v>373</v>
      </c>
      <c r="E71" s="107" t="s">
        <v>208</v>
      </c>
      <c r="F71" s="108" t="s">
        <v>101</v>
      </c>
      <c r="G71" s="108">
        <v>1</v>
      </c>
      <c r="H71" s="68" t="s">
        <v>197</v>
      </c>
      <c r="I71" s="109" t="s">
        <v>85</v>
      </c>
      <c r="J71" s="109" t="s">
        <v>85</v>
      </c>
      <c r="K71" s="161" t="s">
        <v>284</v>
      </c>
      <c r="L71" s="115">
        <f>M71</f>
        <v>999.99300000000005</v>
      </c>
      <c r="M71" s="110">
        <v>999.99300000000005</v>
      </c>
      <c r="N71" s="105">
        <v>0</v>
      </c>
      <c r="O71" s="105">
        <v>0</v>
      </c>
    </row>
    <row r="72" spans="1:15" s="28" customFormat="1" ht="15.75" customHeight="1" x14ac:dyDescent="0.2">
      <c r="A72" s="68" t="s">
        <v>58</v>
      </c>
      <c r="B72" s="68" t="s">
        <v>418</v>
      </c>
      <c r="C72" s="71" t="s">
        <v>137</v>
      </c>
      <c r="D72" s="71" t="s">
        <v>374</v>
      </c>
      <c r="E72" s="107" t="s">
        <v>208</v>
      </c>
      <c r="F72" s="108" t="s">
        <v>101</v>
      </c>
      <c r="G72" s="108">
        <v>1</v>
      </c>
      <c r="H72" s="68" t="s">
        <v>197</v>
      </c>
      <c r="I72" s="109" t="s">
        <v>85</v>
      </c>
      <c r="J72" s="109" t="s">
        <v>85</v>
      </c>
      <c r="K72" s="161" t="s">
        <v>284</v>
      </c>
      <c r="L72" s="115">
        <v>803.09500000000003</v>
      </c>
      <c r="M72" s="104">
        <v>1062.973</v>
      </c>
      <c r="N72" s="105">
        <v>0</v>
      </c>
      <c r="O72" s="105">
        <v>0</v>
      </c>
    </row>
    <row r="73" spans="1:15" s="28" customFormat="1" ht="18.75" customHeight="1" x14ac:dyDescent="0.2">
      <c r="A73" s="68" t="s">
        <v>58</v>
      </c>
      <c r="B73" s="68" t="s">
        <v>419</v>
      </c>
      <c r="C73" s="71" t="s">
        <v>168</v>
      </c>
      <c r="D73" s="159" t="s">
        <v>366</v>
      </c>
      <c r="E73" s="107" t="s">
        <v>208</v>
      </c>
      <c r="F73" s="108" t="s">
        <v>101</v>
      </c>
      <c r="G73" s="108">
        <v>1</v>
      </c>
      <c r="H73" s="68" t="s">
        <v>197</v>
      </c>
      <c r="I73" s="109" t="s">
        <v>85</v>
      </c>
      <c r="J73" s="109" t="s">
        <v>85</v>
      </c>
      <c r="K73" s="161" t="s">
        <v>284</v>
      </c>
      <c r="L73" s="115">
        <v>1530.443</v>
      </c>
      <c r="M73" s="118">
        <v>1557.1120000000001</v>
      </c>
      <c r="N73" s="105">
        <v>0</v>
      </c>
      <c r="O73" s="105">
        <v>0</v>
      </c>
    </row>
    <row r="74" spans="1:15" s="28" customFormat="1" ht="27" customHeight="1" x14ac:dyDescent="0.2">
      <c r="A74" s="68" t="s">
        <v>58</v>
      </c>
      <c r="B74" s="68" t="s">
        <v>420</v>
      </c>
      <c r="C74" s="71" t="s">
        <v>141</v>
      </c>
      <c r="D74" s="71" t="s">
        <v>375</v>
      </c>
      <c r="E74" s="107" t="s">
        <v>208</v>
      </c>
      <c r="F74" s="108" t="s">
        <v>101</v>
      </c>
      <c r="G74" s="108">
        <v>1</v>
      </c>
      <c r="H74" s="68" t="s">
        <v>197</v>
      </c>
      <c r="I74" s="109" t="s">
        <v>85</v>
      </c>
      <c r="J74" s="109" t="s">
        <v>85</v>
      </c>
      <c r="K74" s="161" t="s">
        <v>284</v>
      </c>
      <c r="L74" s="115">
        <v>334.32499999999999</v>
      </c>
      <c r="M74" s="104">
        <v>3588.2550000000001</v>
      </c>
      <c r="N74" s="105">
        <v>0</v>
      </c>
      <c r="O74" s="105">
        <v>0</v>
      </c>
    </row>
    <row r="75" spans="1:15" s="55" customFormat="1" ht="31.5" customHeight="1" x14ac:dyDescent="0.25">
      <c r="A75" s="255" t="s">
        <v>58</v>
      </c>
      <c r="B75" s="255" t="s">
        <v>405</v>
      </c>
      <c r="C75" s="264" t="s">
        <v>13</v>
      </c>
      <c r="D75" s="283" t="s">
        <v>406</v>
      </c>
      <c r="E75" s="270" t="s">
        <v>217</v>
      </c>
      <c r="F75" s="264" t="s">
        <v>101</v>
      </c>
      <c r="G75" s="264">
        <f>SUM(G78:G132)</f>
        <v>55</v>
      </c>
      <c r="H75" s="255" t="s">
        <v>85</v>
      </c>
      <c r="I75" s="255" t="s">
        <v>462</v>
      </c>
      <c r="J75" s="255" t="s">
        <v>462</v>
      </c>
      <c r="K75" s="78" t="s">
        <v>282</v>
      </c>
      <c r="L75" s="78">
        <f>SUM(L78:L132)</f>
        <v>32070.493000000002</v>
      </c>
      <c r="M75" s="78">
        <f>SUM(M78:M132)</f>
        <v>30939.999999999996</v>
      </c>
      <c r="N75" s="78">
        <f>N77</f>
        <v>30939</v>
      </c>
      <c r="O75" s="78">
        <f>O77</f>
        <v>30940</v>
      </c>
    </row>
    <row r="76" spans="1:15" s="55" customFormat="1" ht="31.5" customHeight="1" x14ac:dyDescent="0.25">
      <c r="A76" s="256"/>
      <c r="B76" s="256"/>
      <c r="C76" s="265"/>
      <c r="D76" s="284"/>
      <c r="E76" s="271"/>
      <c r="F76" s="265"/>
      <c r="G76" s="265"/>
      <c r="H76" s="256"/>
      <c r="I76" s="256"/>
      <c r="J76" s="256"/>
      <c r="K76" s="78" t="s">
        <v>283</v>
      </c>
      <c r="L76" s="162"/>
      <c r="M76" s="162">
        <v>0</v>
      </c>
      <c r="N76" s="162">
        <v>0</v>
      </c>
      <c r="O76" s="162">
        <v>0</v>
      </c>
    </row>
    <row r="77" spans="1:15" s="55" customFormat="1" ht="31.5" customHeight="1" x14ac:dyDescent="0.25">
      <c r="A77" s="257"/>
      <c r="B77" s="257"/>
      <c r="C77" s="266"/>
      <c r="D77" s="288"/>
      <c r="E77" s="272"/>
      <c r="F77" s="266"/>
      <c r="G77" s="266"/>
      <c r="H77" s="257"/>
      <c r="I77" s="257"/>
      <c r="J77" s="257"/>
      <c r="K77" s="78" t="s">
        <v>284</v>
      </c>
      <c r="L77" s="162"/>
      <c r="M77" s="162">
        <f>SUM(M78:M132)</f>
        <v>30939.999999999996</v>
      </c>
      <c r="N77" s="162">
        <v>30939</v>
      </c>
      <c r="O77" s="162">
        <v>30940</v>
      </c>
    </row>
    <row r="78" spans="1:15" s="55" customFormat="1" ht="16.5" customHeight="1" x14ac:dyDescent="0.25">
      <c r="A78" s="68" t="s">
        <v>58</v>
      </c>
      <c r="B78" s="68" t="s">
        <v>405</v>
      </c>
      <c r="C78" s="71" t="s">
        <v>150</v>
      </c>
      <c r="D78" s="120" t="s">
        <v>201</v>
      </c>
      <c r="E78" s="107" t="s">
        <v>208</v>
      </c>
      <c r="F78" s="108" t="s">
        <v>101</v>
      </c>
      <c r="G78" s="108">
        <v>1</v>
      </c>
      <c r="H78" s="68" t="s">
        <v>197</v>
      </c>
      <c r="I78" s="68" t="s">
        <v>85</v>
      </c>
      <c r="J78" s="68" t="s">
        <v>85</v>
      </c>
      <c r="K78" s="161" t="s">
        <v>284</v>
      </c>
      <c r="L78" s="115">
        <v>500</v>
      </c>
      <c r="M78" s="118">
        <v>50</v>
      </c>
      <c r="N78" s="104">
        <v>0</v>
      </c>
      <c r="O78" s="104">
        <v>0</v>
      </c>
    </row>
    <row r="79" spans="1:15" s="61" customFormat="1" ht="17.25" customHeight="1" x14ac:dyDescent="0.2">
      <c r="A79" s="68" t="s">
        <v>58</v>
      </c>
      <c r="B79" s="68" t="s">
        <v>407</v>
      </c>
      <c r="C79" s="106" t="s">
        <v>109</v>
      </c>
      <c r="D79" s="106" t="s">
        <v>201</v>
      </c>
      <c r="E79" s="107" t="s">
        <v>208</v>
      </c>
      <c r="F79" s="108" t="s">
        <v>101</v>
      </c>
      <c r="G79" s="108">
        <v>1</v>
      </c>
      <c r="H79" s="68" t="s">
        <v>197</v>
      </c>
      <c r="I79" s="68" t="s">
        <v>85</v>
      </c>
      <c r="J79" s="68" t="s">
        <v>85</v>
      </c>
      <c r="K79" s="161" t="s">
        <v>284</v>
      </c>
      <c r="L79" s="115">
        <v>835.80100000000004</v>
      </c>
      <c r="M79" s="118">
        <v>105</v>
      </c>
      <c r="N79" s="104">
        <v>0</v>
      </c>
      <c r="O79" s="104">
        <v>0</v>
      </c>
    </row>
    <row r="80" spans="1:15" s="61" customFormat="1" ht="15" customHeight="1" x14ac:dyDescent="0.2">
      <c r="A80" s="68" t="s">
        <v>58</v>
      </c>
      <c r="B80" s="68" t="s">
        <v>408</v>
      </c>
      <c r="C80" s="107" t="s">
        <v>106</v>
      </c>
      <c r="D80" s="106" t="s">
        <v>201</v>
      </c>
      <c r="E80" s="107" t="s">
        <v>208</v>
      </c>
      <c r="F80" s="108" t="s">
        <v>101</v>
      </c>
      <c r="G80" s="108">
        <v>1</v>
      </c>
      <c r="H80" s="68" t="s">
        <v>197</v>
      </c>
      <c r="I80" s="68" t="s">
        <v>85</v>
      </c>
      <c r="J80" s="68" t="s">
        <v>85</v>
      </c>
      <c r="K80" s="161" t="s">
        <v>284</v>
      </c>
      <c r="L80" s="115">
        <v>780.31200000000001</v>
      </c>
      <c r="M80" s="118">
        <v>720</v>
      </c>
      <c r="N80" s="104">
        <v>0</v>
      </c>
      <c r="O80" s="104">
        <v>0</v>
      </c>
    </row>
    <row r="81" spans="1:15" s="61" customFormat="1" ht="17.25" customHeight="1" x14ac:dyDescent="0.2">
      <c r="A81" s="68" t="s">
        <v>58</v>
      </c>
      <c r="B81" s="68" t="s">
        <v>409</v>
      </c>
      <c r="C81" s="113" t="s">
        <v>110</v>
      </c>
      <c r="D81" s="113" t="s">
        <v>201</v>
      </c>
      <c r="E81" s="107" t="s">
        <v>208</v>
      </c>
      <c r="F81" s="108" t="s">
        <v>101</v>
      </c>
      <c r="G81" s="108">
        <v>1</v>
      </c>
      <c r="H81" s="68" t="s">
        <v>197</v>
      </c>
      <c r="I81" s="68" t="s">
        <v>85</v>
      </c>
      <c r="J81" s="68" t="s">
        <v>85</v>
      </c>
      <c r="K81" s="161" t="s">
        <v>284</v>
      </c>
      <c r="L81" s="111">
        <f>M81</f>
        <v>775</v>
      </c>
      <c r="M81" s="121">
        <v>775</v>
      </c>
      <c r="N81" s="104">
        <v>0</v>
      </c>
      <c r="O81" s="104">
        <v>0</v>
      </c>
    </row>
    <row r="82" spans="1:15" s="61" customFormat="1" ht="15.75" customHeight="1" x14ac:dyDescent="0.2">
      <c r="A82" s="68" t="s">
        <v>58</v>
      </c>
      <c r="B82" s="68" t="s">
        <v>410</v>
      </c>
      <c r="C82" s="113" t="s">
        <v>252</v>
      </c>
      <c r="D82" s="71" t="s">
        <v>376</v>
      </c>
      <c r="E82" s="107" t="s">
        <v>208</v>
      </c>
      <c r="F82" s="108" t="s">
        <v>101</v>
      </c>
      <c r="G82" s="108">
        <v>1</v>
      </c>
      <c r="H82" s="68" t="s">
        <v>246</v>
      </c>
      <c r="I82" s="68" t="s">
        <v>85</v>
      </c>
      <c r="J82" s="68" t="s">
        <v>85</v>
      </c>
      <c r="K82" s="161" t="s">
        <v>284</v>
      </c>
      <c r="L82" s="115">
        <v>2033.278</v>
      </c>
      <c r="M82" s="118">
        <v>87.6</v>
      </c>
      <c r="N82" s="104">
        <v>0</v>
      </c>
      <c r="O82" s="104">
        <v>0</v>
      </c>
    </row>
    <row r="83" spans="1:15" s="61" customFormat="1" ht="15.75" customHeight="1" x14ac:dyDescent="0.2">
      <c r="A83" s="68" t="s">
        <v>58</v>
      </c>
      <c r="B83" s="68" t="s">
        <v>411</v>
      </c>
      <c r="C83" s="71" t="s">
        <v>107</v>
      </c>
      <c r="D83" s="71" t="s">
        <v>201</v>
      </c>
      <c r="E83" s="107" t="s">
        <v>208</v>
      </c>
      <c r="F83" s="108" t="s">
        <v>101</v>
      </c>
      <c r="G83" s="108">
        <v>1</v>
      </c>
      <c r="H83" s="109" t="s">
        <v>197</v>
      </c>
      <c r="I83" s="68" t="s">
        <v>85</v>
      </c>
      <c r="J83" s="68" t="s">
        <v>85</v>
      </c>
      <c r="K83" s="161" t="s">
        <v>284</v>
      </c>
      <c r="L83" s="115"/>
      <c r="M83" s="118">
        <v>450</v>
      </c>
      <c r="N83" s="104">
        <v>0</v>
      </c>
      <c r="O83" s="104">
        <v>0</v>
      </c>
    </row>
    <row r="84" spans="1:15" s="28" customFormat="1" ht="17.25" customHeight="1" x14ac:dyDescent="0.2">
      <c r="A84" s="68" t="s">
        <v>58</v>
      </c>
      <c r="B84" s="68" t="s">
        <v>412</v>
      </c>
      <c r="C84" s="106" t="s">
        <v>111</v>
      </c>
      <c r="D84" s="106" t="s">
        <v>201</v>
      </c>
      <c r="E84" s="107" t="s">
        <v>208</v>
      </c>
      <c r="F84" s="108" t="s">
        <v>101</v>
      </c>
      <c r="G84" s="108">
        <v>1</v>
      </c>
      <c r="H84" s="109" t="s">
        <v>197</v>
      </c>
      <c r="I84" s="68" t="s">
        <v>85</v>
      </c>
      <c r="J84" s="68" t="s">
        <v>85</v>
      </c>
      <c r="K84" s="161" t="s">
        <v>284</v>
      </c>
      <c r="L84" s="115">
        <f>M84</f>
        <v>590</v>
      </c>
      <c r="M84" s="118">
        <v>590</v>
      </c>
      <c r="N84" s="104">
        <v>0</v>
      </c>
      <c r="O84" s="104">
        <v>0</v>
      </c>
    </row>
    <row r="85" spans="1:15" s="28" customFormat="1" ht="29.25" customHeight="1" x14ac:dyDescent="0.2">
      <c r="A85" s="68" t="s">
        <v>58</v>
      </c>
      <c r="B85" s="68" t="s">
        <v>413</v>
      </c>
      <c r="C85" s="106" t="s">
        <v>112</v>
      </c>
      <c r="D85" s="106" t="s">
        <v>377</v>
      </c>
      <c r="E85" s="107" t="s">
        <v>208</v>
      </c>
      <c r="F85" s="108" t="s">
        <v>101</v>
      </c>
      <c r="G85" s="108">
        <v>1</v>
      </c>
      <c r="H85" s="109" t="s">
        <v>197</v>
      </c>
      <c r="I85" s="68" t="s">
        <v>85</v>
      </c>
      <c r="J85" s="68" t="s">
        <v>85</v>
      </c>
      <c r="K85" s="161" t="s">
        <v>284</v>
      </c>
      <c r="L85" s="115">
        <v>754.06700000000001</v>
      </c>
      <c r="M85" s="118">
        <v>286.88</v>
      </c>
      <c r="N85" s="104">
        <v>0</v>
      </c>
      <c r="O85" s="104">
        <v>0</v>
      </c>
    </row>
    <row r="86" spans="1:15" s="28" customFormat="1" ht="15.75" customHeight="1" x14ac:dyDescent="0.2">
      <c r="A86" s="68" t="s">
        <v>58</v>
      </c>
      <c r="B86" s="68" t="s">
        <v>414</v>
      </c>
      <c r="C86" s="106" t="s">
        <v>113</v>
      </c>
      <c r="D86" s="106" t="s">
        <v>201</v>
      </c>
      <c r="E86" s="107" t="s">
        <v>208</v>
      </c>
      <c r="F86" s="108" t="s">
        <v>101</v>
      </c>
      <c r="G86" s="108">
        <v>1</v>
      </c>
      <c r="H86" s="109" t="s">
        <v>197</v>
      </c>
      <c r="I86" s="68" t="s">
        <v>85</v>
      </c>
      <c r="J86" s="68" t="s">
        <v>85</v>
      </c>
      <c r="K86" s="161" t="s">
        <v>284</v>
      </c>
      <c r="L86" s="115">
        <f>M86</f>
        <v>530</v>
      </c>
      <c r="M86" s="118">
        <v>530</v>
      </c>
      <c r="N86" s="104">
        <v>0</v>
      </c>
      <c r="O86" s="104">
        <v>0</v>
      </c>
    </row>
    <row r="87" spans="1:15" s="28" customFormat="1" ht="15" customHeight="1" x14ac:dyDescent="0.2">
      <c r="A87" s="68" t="s">
        <v>58</v>
      </c>
      <c r="B87" s="68" t="s">
        <v>415</v>
      </c>
      <c r="C87" s="71" t="s">
        <v>114</v>
      </c>
      <c r="D87" s="71" t="s">
        <v>201</v>
      </c>
      <c r="E87" s="107" t="s">
        <v>208</v>
      </c>
      <c r="F87" s="108" t="s">
        <v>101</v>
      </c>
      <c r="G87" s="108">
        <v>1</v>
      </c>
      <c r="H87" s="68" t="s">
        <v>197</v>
      </c>
      <c r="I87" s="68" t="s">
        <v>85</v>
      </c>
      <c r="J87" s="68" t="s">
        <v>85</v>
      </c>
      <c r="K87" s="161" t="s">
        <v>284</v>
      </c>
      <c r="L87" s="122">
        <v>316.91199999999998</v>
      </c>
      <c r="M87" s="104">
        <v>715</v>
      </c>
      <c r="N87" s="104">
        <v>0</v>
      </c>
      <c r="O87" s="104">
        <v>0</v>
      </c>
    </row>
    <row r="88" spans="1:15" s="28" customFormat="1" ht="16.5" customHeight="1" x14ac:dyDescent="0.2">
      <c r="A88" s="68" t="s">
        <v>58</v>
      </c>
      <c r="B88" s="68" t="s">
        <v>416</v>
      </c>
      <c r="C88" s="71" t="s">
        <v>115</v>
      </c>
      <c r="D88" s="71" t="s">
        <v>378</v>
      </c>
      <c r="E88" s="107" t="s">
        <v>208</v>
      </c>
      <c r="F88" s="108" t="s">
        <v>101</v>
      </c>
      <c r="G88" s="108">
        <v>1</v>
      </c>
      <c r="H88" s="68" t="s">
        <v>197</v>
      </c>
      <c r="I88" s="68" t="s">
        <v>85</v>
      </c>
      <c r="J88" s="68" t="s">
        <v>85</v>
      </c>
      <c r="K88" s="161" t="s">
        <v>284</v>
      </c>
      <c r="L88" s="122">
        <v>551.78899999999999</v>
      </c>
      <c r="M88" s="104">
        <v>830</v>
      </c>
      <c r="N88" s="104">
        <v>0</v>
      </c>
      <c r="O88" s="104">
        <v>0</v>
      </c>
    </row>
    <row r="89" spans="1:15" s="28" customFormat="1" ht="15" customHeight="1" x14ac:dyDescent="0.2">
      <c r="A89" s="68" t="s">
        <v>58</v>
      </c>
      <c r="B89" s="68" t="s">
        <v>417</v>
      </c>
      <c r="C89" s="71" t="s">
        <v>200</v>
      </c>
      <c r="D89" s="71" t="s">
        <v>201</v>
      </c>
      <c r="E89" s="107" t="s">
        <v>208</v>
      </c>
      <c r="F89" s="108" t="s">
        <v>101</v>
      </c>
      <c r="G89" s="108">
        <v>1</v>
      </c>
      <c r="H89" s="68" t="s">
        <v>197</v>
      </c>
      <c r="I89" s="68" t="s">
        <v>85</v>
      </c>
      <c r="J89" s="68" t="s">
        <v>85</v>
      </c>
      <c r="K89" s="161" t="s">
        <v>284</v>
      </c>
      <c r="L89" s="122">
        <f>M89</f>
        <v>655</v>
      </c>
      <c r="M89" s="104">
        <v>655</v>
      </c>
      <c r="N89" s="104">
        <v>0</v>
      </c>
      <c r="O89" s="104">
        <v>0</v>
      </c>
    </row>
    <row r="90" spans="1:15" s="28" customFormat="1" ht="15.75" customHeight="1" x14ac:dyDescent="0.2">
      <c r="A90" s="68" t="s">
        <v>58</v>
      </c>
      <c r="B90" s="68" t="s">
        <v>418</v>
      </c>
      <c r="C90" s="113" t="s">
        <v>155</v>
      </c>
      <c r="D90" s="71" t="s">
        <v>201</v>
      </c>
      <c r="E90" s="107" t="s">
        <v>208</v>
      </c>
      <c r="F90" s="108" t="s">
        <v>101</v>
      </c>
      <c r="G90" s="108">
        <v>1</v>
      </c>
      <c r="H90" s="68" t="s">
        <v>197</v>
      </c>
      <c r="I90" s="68" t="s">
        <v>85</v>
      </c>
      <c r="J90" s="68" t="s">
        <v>85</v>
      </c>
      <c r="K90" s="161" t="s">
        <v>284</v>
      </c>
      <c r="L90" s="111">
        <v>670.88800000000003</v>
      </c>
      <c r="M90" s="110">
        <v>1090</v>
      </c>
      <c r="N90" s="104">
        <v>0</v>
      </c>
      <c r="O90" s="104">
        <v>0</v>
      </c>
    </row>
    <row r="91" spans="1:15" s="28" customFormat="1" ht="16.5" customHeight="1" x14ac:dyDescent="0.2">
      <c r="A91" s="68" t="s">
        <v>58</v>
      </c>
      <c r="B91" s="68" t="s">
        <v>419</v>
      </c>
      <c r="C91" s="71" t="s">
        <v>116</v>
      </c>
      <c r="D91" s="71" t="s">
        <v>201</v>
      </c>
      <c r="E91" s="107" t="s">
        <v>208</v>
      </c>
      <c r="F91" s="108" t="s">
        <v>101</v>
      </c>
      <c r="G91" s="108">
        <v>1</v>
      </c>
      <c r="H91" s="68" t="s">
        <v>197</v>
      </c>
      <c r="I91" s="68" t="s">
        <v>85</v>
      </c>
      <c r="J91" s="68" t="s">
        <v>85</v>
      </c>
      <c r="K91" s="161" t="s">
        <v>284</v>
      </c>
      <c r="L91" s="122">
        <v>851.45699999999999</v>
      </c>
      <c r="M91" s="104">
        <v>865</v>
      </c>
      <c r="N91" s="104">
        <v>0</v>
      </c>
      <c r="O91" s="104">
        <v>0</v>
      </c>
    </row>
    <row r="92" spans="1:15" s="28" customFormat="1" ht="15.75" customHeight="1" x14ac:dyDescent="0.2">
      <c r="A92" s="68" t="s">
        <v>58</v>
      </c>
      <c r="B92" s="68" t="s">
        <v>420</v>
      </c>
      <c r="C92" s="71" t="s">
        <v>117</v>
      </c>
      <c r="D92" s="71" t="s">
        <v>201</v>
      </c>
      <c r="E92" s="107" t="s">
        <v>208</v>
      </c>
      <c r="F92" s="108" t="s">
        <v>101</v>
      </c>
      <c r="G92" s="108">
        <v>1</v>
      </c>
      <c r="H92" s="68" t="s">
        <v>197</v>
      </c>
      <c r="I92" s="68" t="s">
        <v>85</v>
      </c>
      <c r="J92" s="68" t="s">
        <v>85</v>
      </c>
      <c r="K92" s="161" t="s">
        <v>284</v>
      </c>
      <c r="L92" s="122">
        <v>136.012</v>
      </c>
      <c r="M92" s="104">
        <v>315</v>
      </c>
      <c r="N92" s="104">
        <v>0</v>
      </c>
      <c r="O92" s="104">
        <v>0</v>
      </c>
    </row>
    <row r="93" spans="1:15" s="28" customFormat="1" ht="17.25" customHeight="1" x14ac:dyDescent="0.2">
      <c r="A93" s="68" t="s">
        <v>58</v>
      </c>
      <c r="B93" s="68" t="s">
        <v>421</v>
      </c>
      <c r="C93" s="113" t="s">
        <v>118</v>
      </c>
      <c r="D93" s="116" t="s">
        <v>201</v>
      </c>
      <c r="E93" s="107" t="s">
        <v>208</v>
      </c>
      <c r="F93" s="108" t="s">
        <v>101</v>
      </c>
      <c r="G93" s="108">
        <v>1</v>
      </c>
      <c r="H93" s="68" t="s">
        <v>197</v>
      </c>
      <c r="I93" s="68" t="s">
        <v>85</v>
      </c>
      <c r="J93" s="68" t="s">
        <v>85</v>
      </c>
      <c r="K93" s="161" t="s">
        <v>284</v>
      </c>
      <c r="L93" s="111">
        <f>M93</f>
        <v>370</v>
      </c>
      <c r="M93" s="110">
        <v>370</v>
      </c>
      <c r="N93" s="104">
        <v>0</v>
      </c>
      <c r="O93" s="104">
        <v>0</v>
      </c>
    </row>
    <row r="94" spans="1:15" s="28" customFormat="1" ht="15.75" customHeight="1" x14ac:dyDescent="0.2">
      <c r="A94" s="68" t="s">
        <v>58</v>
      </c>
      <c r="B94" s="68" t="s">
        <v>422</v>
      </c>
      <c r="C94" s="113" t="s">
        <v>119</v>
      </c>
      <c r="D94" s="116" t="s">
        <v>201</v>
      </c>
      <c r="E94" s="107" t="s">
        <v>208</v>
      </c>
      <c r="F94" s="108" t="s">
        <v>101</v>
      </c>
      <c r="G94" s="108">
        <v>1</v>
      </c>
      <c r="H94" s="68" t="s">
        <v>197</v>
      </c>
      <c r="I94" s="68" t="s">
        <v>85</v>
      </c>
      <c r="J94" s="68" t="s">
        <v>85</v>
      </c>
      <c r="K94" s="161" t="s">
        <v>284</v>
      </c>
      <c r="L94" s="111">
        <f>M94</f>
        <v>765</v>
      </c>
      <c r="M94" s="110">
        <v>765</v>
      </c>
      <c r="N94" s="104">
        <v>0</v>
      </c>
      <c r="O94" s="104">
        <v>0</v>
      </c>
    </row>
    <row r="95" spans="1:15" s="28" customFormat="1" ht="13.5" customHeight="1" x14ac:dyDescent="0.2">
      <c r="A95" s="68" t="s">
        <v>58</v>
      </c>
      <c r="B95" s="68" t="s">
        <v>423</v>
      </c>
      <c r="C95" s="113" t="s">
        <v>120</v>
      </c>
      <c r="D95" s="116" t="s">
        <v>201</v>
      </c>
      <c r="E95" s="107" t="s">
        <v>208</v>
      </c>
      <c r="F95" s="108" t="s">
        <v>101</v>
      </c>
      <c r="G95" s="108">
        <v>1</v>
      </c>
      <c r="H95" s="68" t="s">
        <v>197</v>
      </c>
      <c r="I95" s="68" t="s">
        <v>85</v>
      </c>
      <c r="J95" s="68" t="s">
        <v>85</v>
      </c>
      <c r="K95" s="161" t="s">
        <v>284</v>
      </c>
      <c r="L95" s="111">
        <v>149.95699999999999</v>
      </c>
      <c r="M95" s="110">
        <v>175</v>
      </c>
      <c r="N95" s="104">
        <v>0</v>
      </c>
      <c r="O95" s="104">
        <v>0</v>
      </c>
    </row>
    <row r="96" spans="1:15" s="28" customFormat="1" ht="15.75" customHeight="1" x14ac:dyDescent="0.2">
      <c r="A96" s="68" t="s">
        <v>58</v>
      </c>
      <c r="B96" s="68" t="s">
        <v>424</v>
      </c>
      <c r="C96" s="113" t="s">
        <v>202</v>
      </c>
      <c r="D96" s="116" t="s">
        <v>201</v>
      </c>
      <c r="E96" s="107" t="s">
        <v>208</v>
      </c>
      <c r="F96" s="108" t="s">
        <v>101</v>
      </c>
      <c r="G96" s="108">
        <v>1</v>
      </c>
      <c r="H96" s="68" t="s">
        <v>197</v>
      </c>
      <c r="I96" s="68" t="s">
        <v>85</v>
      </c>
      <c r="J96" s="68" t="s">
        <v>85</v>
      </c>
      <c r="K96" s="161" t="s">
        <v>284</v>
      </c>
      <c r="L96" s="111">
        <v>968.14800000000002</v>
      </c>
      <c r="M96" s="110">
        <v>1240</v>
      </c>
      <c r="N96" s="104">
        <v>0</v>
      </c>
      <c r="O96" s="104">
        <v>0</v>
      </c>
    </row>
    <row r="97" spans="1:15" s="28" customFormat="1" ht="15.75" customHeight="1" x14ac:dyDescent="0.2">
      <c r="A97" s="68" t="s">
        <v>58</v>
      </c>
      <c r="B97" s="68" t="s">
        <v>425</v>
      </c>
      <c r="C97" s="71" t="s">
        <v>156</v>
      </c>
      <c r="D97" s="123" t="s">
        <v>201</v>
      </c>
      <c r="E97" s="107" t="s">
        <v>208</v>
      </c>
      <c r="F97" s="108" t="s">
        <v>101</v>
      </c>
      <c r="G97" s="108">
        <v>1</v>
      </c>
      <c r="H97" s="68" t="s">
        <v>197</v>
      </c>
      <c r="I97" s="68" t="s">
        <v>85</v>
      </c>
      <c r="J97" s="68" t="s">
        <v>85</v>
      </c>
      <c r="K97" s="161" t="s">
        <v>284</v>
      </c>
      <c r="L97" s="115">
        <v>800.16200000000003</v>
      </c>
      <c r="M97" s="118">
        <v>205</v>
      </c>
      <c r="N97" s="104">
        <v>0</v>
      </c>
      <c r="O97" s="104">
        <v>0</v>
      </c>
    </row>
    <row r="98" spans="1:15" s="28" customFormat="1" ht="15.75" customHeight="1" x14ac:dyDescent="0.2">
      <c r="A98" s="68" t="s">
        <v>58</v>
      </c>
      <c r="B98" s="68" t="s">
        <v>426</v>
      </c>
      <c r="C98" s="71" t="s">
        <v>157</v>
      </c>
      <c r="D98" s="123" t="s">
        <v>201</v>
      </c>
      <c r="E98" s="107" t="s">
        <v>208</v>
      </c>
      <c r="F98" s="108" t="s">
        <v>101</v>
      </c>
      <c r="G98" s="108">
        <v>1</v>
      </c>
      <c r="H98" s="68" t="s">
        <v>197</v>
      </c>
      <c r="I98" s="68" t="s">
        <v>85</v>
      </c>
      <c r="J98" s="68" t="s">
        <v>85</v>
      </c>
      <c r="K98" s="161" t="s">
        <v>284</v>
      </c>
      <c r="L98" s="115"/>
      <c r="M98" s="118">
        <v>900</v>
      </c>
      <c r="N98" s="104">
        <v>0</v>
      </c>
      <c r="O98" s="104">
        <v>0</v>
      </c>
    </row>
    <row r="99" spans="1:15" s="28" customFormat="1" ht="17.25" customHeight="1" x14ac:dyDescent="0.2">
      <c r="A99" s="68" t="s">
        <v>58</v>
      </c>
      <c r="B99" s="68" t="s">
        <v>427</v>
      </c>
      <c r="C99" s="71" t="s">
        <v>121</v>
      </c>
      <c r="D99" s="71" t="s">
        <v>201</v>
      </c>
      <c r="E99" s="107" t="s">
        <v>208</v>
      </c>
      <c r="F99" s="108" t="s">
        <v>101</v>
      </c>
      <c r="G99" s="108">
        <v>1</v>
      </c>
      <c r="H99" s="68" t="s">
        <v>197</v>
      </c>
      <c r="I99" s="68" t="s">
        <v>85</v>
      </c>
      <c r="J99" s="68" t="s">
        <v>85</v>
      </c>
      <c r="K99" s="161" t="s">
        <v>284</v>
      </c>
      <c r="L99" s="122">
        <v>1784.0250000000001</v>
      </c>
      <c r="M99" s="104">
        <v>980</v>
      </c>
      <c r="N99" s="104">
        <v>0</v>
      </c>
      <c r="O99" s="104">
        <v>0</v>
      </c>
    </row>
    <row r="100" spans="1:15" s="28" customFormat="1" ht="18" customHeight="1" x14ac:dyDescent="0.2">
      <c r="A100" s="68" t="s">
        <v>58</v>
      </c>
      <c r="B100" s="68" t="s">
        <v>428</v>
      </c>
      <c r="C100" s="113" t="s">
        <v>122</v>
      </c>
      <c r="D100" s="71" t="s">
        <v>201</v>
      </c>
      <c r="E100" s="107" t="s">
        <v>208</v>
      </c>
      <c r="F100" s="108" t="s">
        <v>101</v>
      </c>
      <c r="G100" s="108">
        <v>1</v>
      </c>
      <c r="H100" s="68" t="s">
        <v>197</v>
      </c>
      <c r="I100" s="68" t="s">
        <v>85</v>
      </c>
      <c r="J100" s="68" t="s">
        <v>85</v>
      </c>
      <c r="K100" s="161" t="s">
        <v>284</v>
      </c>
      <c r="L100" s="122">
        <v>863.7</v>
      </c>
      <c r="M100" s="104">
        <v>938.04200000000003</v>
      </c>
      <c r="N100" s="104">
        <v>0</v>
      </c>
      <c r="O100" s="104">
        <v>0</v>
      </c>
    </row>
    <row r="101" spans="1:15" s="28" customFormat="1" ht="18" customHeight="1" x14ac:dyDescent="0.2">
      <c r="A101" s="68" t="s">
        <v>58</v>
      </c>
      <c r="B101" s="68" t="s">
        <v>429</v>
      </c>
      <c r="C101" s="113" t="s">
        <v>379</v>
      </c>
      <c r="D101" s="71" t="s">
        <v>201</v>
      </c>
      <c r="E101" s="107" t="s">
        <v>208</v>
      </c>
      <c r="F101" s="108" t="s">
        <v>101</v>
      </c>
      <c r="G101" s="108">
        <v>1</v>
      </c>
      <c r="H101" s="68" t="s">
        <v>197</v>
      </c>
      <c r="I101" s="68" t="s">
        <v>85</v>
      </c>
      <c r="J101" s="68" t="s">
        <v>85</v>
      </c>
      <c r="K101" s="161" t="s">
        <v>284</v>
      </c>
      <c r="L101" s="122"/>
      <c r="M101" s="104">
        <v>230</v>
      </c>
      <c r="N101" s="104">
        <v>0</v>
      </c>
      <c r="O101" s="104">
        <v>0</v>
      </c>
    </row>
    <row r="102" spans="1:15" s="28" customFormat="1" ht="17.25" customHeight="1" x14ac:dyDescent="0.2">
      <c r="A102" s="68" t="s">
        <v>58</v>
      </c>
      <c r="B102" s="68" t="s">
        <v>430</v>
      </c>
      <c r="C102" s="124" t="s">
        <v>203</v>
      </c>
      <c r="D102" s="113" t="s">
        <v>201</v>
      </c>
      <c r="E102" s="107" t="s">
        <v>208</v>
      </c>
      <c r="F102" s="108" t="s">
        <v>101</v>
      </c>
      <c r="G102" s="108">
        <v>1</v>
      </c>
      <c r="H102" s="68" t="s">
        <v>197</v>
      </c>
      <c r="I102" s="68" t="s">
        <v>85</v>
      </c>
      <c r="J102" s="68" t="s">
        <v>85</v>
      </c>
      <c r="K102" s="161" t="s">
        <v>284</v>
      </c>
      <c r="L102" s="111">
        <f>M102</f>
        <v>130</v>
      </c>
      <c r="M102" s="110">
        <v>130</v>
      </c>
      <c r="N102" s="104">
        <v>0</v>
      </c>
      <c r="O102" s="104">
        <v>0</v>
      </c>
    </row>
    <row r="103" spans="1:15" s="28" customFormat="1" ht="15.75" customHeight="1" x14ac:dyDescent="0.2">
      <c r="A103" s="68" t="s">
        <v>58</v>
      </c>
      <c r="B103" s="68" t="s">
        <v>431</v>
      </c>
      <c r="C103" s="113" t="s">
        <v>123</v>
      </c>
      <c r="D103" s="113" t="s">
        <v>201</v>
      </c>
      <c r="E103" s="107" t="s">
        <v>208</v>
      </c>
      <c r="F103" s="108" t="s">
        <v>101</v>
      </c>
      <c r="G103" s="108">
        <v>1</v>
      </c>
      <c r="H103" s="68" t="s">
        <v>197</v>
      </c>
      <c r="I103" s="68" t="s">
        <v>85</v>
      </c>
      <c r="J103" s="68" t="s">
        <v>85</v>
      </c>
      <c r="K103" s="161" t="s">
        <v>284</v>
      </c>
      <c r="L103" s="111">
        <v>243.797</v>
      </c>
      <c r="M103" s="110">
        <v>455</v>
      </c>
      <c r="N103" s="104">
        <v>0</v>
      </c>
      <c r="O103" s="104">
        <v>0</v>
      </c>
    </row>
    <row r="104" spans="1:15" s="28" customFormat="1" ht="17.25" customHeight="1" x14ac:dyDescent="0.2">
      <c r="A104" s="68" t="s">
        <v>58</v>
      </c>
      <c r="B104" s="68" t="s">
        <v>432</v>
      </c>
      <c r="C104" s="113" t="s">
        <v>124</v>
      </c>
      <c r="D104" s="116" t="s">
        <v>201</v>
      </c>
      <c r="E104" s="107" t="s">
        <v>208</v>
      </c>
      <c r="F104" s="108" t="s">
        <v>101</v>
      </c>
      <c r="G104" s="108">
        <v>1</v>
      </c>
      <c r="H104" s="68" t="s">
        <v>197</v>
      </c>
      <c r="I104" s="68" t="s">
        <v>85</v>
      </c>
      <c r="J104" s="68" t="s">
        <v>85</v>
      </c>
      <c r="K104" s="161" t="s">
        <v>284</v>
      </c>
      <c r="L104" s="111">
        <f>M104</f>
        <v>135</v>
      </c>
      <c r="M104" s="110">
        <v>135</v>
      </c>
      <c r="N104" s="104">
        <v>0</v>
      </c>
      <c r="O104" s="104">
        <v>0</v>
      </c>
    </row>
    <row r="105" spans="1:15" s="28" customFormat="1" ht="16.5" customHeight="1" x14ac:dyDescent="0.2">
      <c r="A105" s="68" t="s">
        <v>58</v>
      </c>
      <c r="B105" s="68" t="s">
        <v>433</v>
      </c>
      <c r="C105" s="113" t="s">
        <v>125</v>
      </c>
      <c r="D105" s="116" t="s">
        <v>201</v>
      </c>
      <c r="E105" s="107" t="s">
        <v>208</v>
      </c>
      <c r="F105" s="108" t="s">
        <v>101</v>
      </c>
      <c r="G105" s="108">
        <v>1</v>
      </c>
      <c r="H105" s="68" t="s">
        <v>197</v>
      </c>
      <c r="I105" s="68" t="s">
        <v>85</v>
      </c>
      <c r="J105" s="68" t="s">
        <v>85</v>
      </c>
      <c r="K105" s="161" t="s">
        <v>284</v>
      </c>
      <c r="L105" s="111">
        <v>502.45</v>
      </c>
      <c r="M105" s="110">
        <v>525</v>
      </c>
      <c r="N105" s="104">
        <v>0</v>
      </c>
      <c r="O105" s="104">
        <v>0</v>
      </c>
    </row>
    <row r="106" spans="1:15" s="28" customFormat="1" ht="16.5" customHeight="1" x14ac:dyDescent="0.2">
      <c r="A106" s="68" t="s">
        <v>58</v>
      </c>
      <c r="B106" s="68" t="s">
        <v>434</v>
      </c>
      <c r="C106" s="71" t="s">
        <v>162</v>
      </c>
      <c r="D106" s="116" t="s">
        <v>201</v>
      </c>
      <c r="E106" s="107" t="s">
        <v>208</v>
      </c>
      <c r="F106" s="108" t="s">
        <v>101</v>
      </c>
      <c r="G106" s="108">
        <v>1</v>
      </c>
      <c r="H106" s="68" t="s">
        <v>197</v>
      </c>
      <c r="I106" s="68" t="s">
        <v>85</v>
      </c>
      <c r="J106" s="68" t="s">
        <v>85</v>
      </c>
      <c r="K106" s="161" t="s">
        <v>284</v>
      </c>
      <c r="L106" s="115"/>
      <c r="M106" s="118">
        <v>215</v>
      </c>
      <c r="N106" s="104">
        <v>0</v>
      </c>
      <c r="O106" s="104">
        <v>0</v>
      </c>
    </row>
    <row r="107" spans="1:15" s="28" customFormat="1" ht="16.5" customHeight="1" x14ac:dyDescent="0.2">
      <c r="A107" s="68" t="s">
        <v>58</v>
      </c>
      <c r="B107" s="68" t="s">
        <v>435</v>
      </c>
      <c r="C107" s="71" t="s">
        <v>158</v>
      </c>
      <c r="D107" s="116" t="s">
        <v>201</v>
      </c>
      <c r="E107" s="107" t="s">
        <v>208</v>
      </c>
      <c r="F107" s="108" t="s">
        <v>101</v>
      </c>
      <c r="G107" s="108">
        <v>1</v>
      </c>
      <c r="H107" s="68" t="s">
        <v>197</v>
      </c>
      <c r="I107" s="68" t="s">
        <v>85</v>
      </c>
      <c r="J107" s="68" t="s">
        <v>85</v>
      </c>
      <c r="K107" s="161" t="s">
        <v>284</v>
      </c>
      <c r="L107" s="115"/>
      <c r="M107" s="118">
        <v>1090</v>
      </c>
      <c r="N107" s="104">
        <v>0</v>
      </c>
      <c r="O107" s="104">
        <v>0</v>
      </c>
    </row>
    <row r="108" spans="1:15" s="28" customFormat="1" ht="16.5" customHeight="1" x14ac:dyDescent="0.2">
      <c r="A108" s="68" t="s">
        <v>58</v>
      </c>
      <c r="B108" s="68" t="s">
        <v>436</v>
      </c>
      <c r="C108" s="71" t="s">
        <v>380</v>
      </c>
      <c r="D108" s="116" t="s">
        <v>201</v>
      </c>
      <c r="E108" s="107" t="s">
        <v>208</v>
      </c>
      <c r="F108" s="108" t="s">
        <v>101</v>
      </c>
      <c r="G108" s="108">
        <v>1</v>
      </c>
      <c r="H108" s="68" t="s">
        <v>197</v>
      </c>
      <c r="I108" s="68" t="s">
        <v>85</v>
      </c>
      <c r="J108" s="68" t="s">
        <v>85</v>
      </c>
      <c r="K108" s="161" t="s">
        <v>284</v>
      </c>
      <c r="L108" s="115"/>
      <c r="M108" s="118">
        <v>760</v>
      </c>
      <c r="N108" s="104">
        <v>0</v>
      </c>
      <c r="O108" s="104">
        <v>0</v>
      </c>
    </row>
    <row r="109" spans="1:15" s="28" customFormat="1" ht="16.5" customHeight="1" x14ac:dyDescent="0.2">
      <c r="A109" s="68" t="s">
        <v>58</v>
      </c>
      <c r="B109" s="68" t="s">
        <v>437</v>
      </c>
      <c r="C109" s="71" t="s">
        <v>126</v>
      </c>
      <c r="D109" s="116" t="s">
        <v>201</v>
      </c>
      <c r="E109" s="107" t="s">
        <v>208</v>
      </c>
      <c r="F109" s="108" t="s">
        <v>101</v>
      </c>
      <c r="G109" s="108">
        <v>1</v>
      </c>
      <c r="H109" s="68" t="s">
        <v>197</v>
      </c>
      <c r="I109" s="68" t="s">
        <v>85</v>
      </c>
      <c r="J109" s="68" t="s">
        <v>85</v>
      </c>
      <c r="K109" s="161" t="s">
        <v>284</v>
      </c>
      <c r="L109" s="122">
        <f t="shared" ref="L109:L117" si="9">M109</f>
        <v>260</v>
      </c>
      <c r="M109" s="104">
        <v>260</v>
      </c>
      <c r="N109" s="104">
        <v>0</v>
      </c>
      <c r="O109" s="104">
        <v>0</v>
      </c>
    </row>
    <row r="110" spans="1:15" s="28" customFormat="1" ht="16.5" customHeight="1" x14ac:dyDescent="0.2">
      <c r="A110" s="68" t="s">
        <v>58</v>
      </c>
      <c r="B110" s="68" t="s">
        <v>438</v>
      </c>
      <c r="C110" s="71" t="s">
        <v>204</v>
      </c>
      <c r="D110" s="71" t="s">
        <v>201</v>
      </c>
      <c r="E110" s="107" t="s">
        <v>208</v>
      </c>
      <c r="F110" s="108" t="s">
        <v>101</v>
      </c>
      <c r="G110" s="108">
        <v>1</v>
      </c>
      <c r="H110" s="68" t="s">
        <v>197</v>
      </c>
      <c r="I110" s="68" t="s">
        <v>85</v>
      </c>
      <c r="J110" s="68" t="s">
        <v>85</v>
      </c>
      <c r="K110" s="161" t="s">
        <v>284</v>
      </c>
      <c r="L110" s="122">
        <f t="shared" si="9"/>
        <v>790</v>
      </c>
      <c r="M110" s="104">
        <v>790</v>
      </c>
      <c r="N110" s="104">
        <v>0</v>
      </c>
      <c r="O110" s="104">
        <v>0</v>
      </c>
    </row>
    <row r="111" spans="1:15" s="28" customFormat="1" ht="16.5" customHeight="1" x14ac:dyDescent="0.2">
      <c r="A111" s="68" t="s">
        <v>58</v>
      </c>
      <c r="B111" s="68" t="s">
        <v>439</v>
      </c>
      <c r="C111" s="71" t="s">
        <v>159</v>
      </c>
      <c r="D111" s="71" t="s">
        <v>201</v>
      </c>
      <c r="E111" s="107" t="s">
        <v>208</v>
      </c>
      <c r="F111" s="108" t="s">
        <v>101</v>
      </c>
      <c r="G111" s="108">
        <v>1</v>
      </c>
      <c r="H111" s="68" t="s">
        <v>197</v>
      </c>
      <c r="I111" s="68" t="s">
        <v>85</v>
      </c>
      <c r="J111" s="68" t="s">
        <v>85</v>
      </c>
      <c r="K111" s="161" t="s">
        <v>284</v>
      </c>
      <c r="L111" s="122"/>
      <c r="M111" s="104">
        <v>520</v>
      </c>
      <c r="N111" s="104">
        <v>0</v>
      </c>
      <c r="O111" s="104">
        <v>0</v>
      </c>
    </row>
    <row r="112" spans="1:15" s="28" customFormat="1" ht="18" customHeight="1" x14ac:dyDescent="0.2">
      <c r="A112" s="68" t="s">
        <v>58</v>
      </c>
      <c r="B112" s="68" t="s">
        <v>440</v>
      </c>
      <c r="C112" s="71" t="s">
        <v>127</v>
      </c>
      <c r="D112" s="71" t="s">
        <v>201</v>
      </c>
      <c r="E112" s="107" t="s">
        <v>208</v>
      </c>
      <c r="F112" s="108" t="s">
        <v>101</v>
      </c>
      <c r="G112" s="108">
        <v>1</v>
      </c>
      <c r="H112" s="68" t="s">
        <v>197</v>
      </c>
      <c r="I112" s="68" t="s">
        <v>85</v>
      </c>
      <c r="J112" s="68" t="s">
        <v>85</v>
      </c>
      <c r="K112" s="161" t="s">
        <v>284</v>
      </c>
      <c r="L112" s="125">
        <f t="shared" si="9"/>
        <v>1200</v>
      </c>
      <c r="M112" s="105">
        <v>1200</v>
      </c>
      <c r="N112" s="104">
        <v>0</v>
      </c>
      <c r="O112" s="104">
        <v>0</v>
      </c>
    </row>
    <row r="113" spans="1:15" s="28" customFormat="1" ht="15.75" customHeight="1" x14ac:dyDescent="0.2">
      <c r="A113" s="68" t="s">
        <v>58</v>
      </c>
      <c r="B113" s="68" t="s">
        <v>441</v>
      </c>
      <c r="C113" s="113" t="s">
        <v>205</v>
      </c>
      <c r="D113" s="113" t="s">
        <v>201</v>
      </c>
      <c r="E113" s="107" t="s">
        <v>208</v>
      </c>
      <c r="F113" s="108" t="s">
        <v>101</v>
      </c>
      <c r="G113" s="108">
        <v>1</v>
      </c>
      <c r="H113" s="68" t="s">
        <v>197</v>
      </c>
      <c r="I113" s="68" t="s">
        <v>85</v>
      </c>
      <c r="J113" s="68" t="s">
        <v>85</v>
      </c>
      <c r="K113" s="161" t="s">
        <v>284</v>
      </c>
      <c r="L113" s="125">
        <f t="shared" si="9"/>
        <v>330</v>
      </c>
      <c r="M113" s="105">
        <v>330</v>
      </c>
      <c r="N113" s="104">
        <v>0</v>
      </c>
      <c r="O113" s="104">
        <v>0</v>
      </c>
    </row>
    <row r="114" spans="1:15" s="28" customFormat="1" ht="17.25" customHeight="1" x14ac:dyDescent="0.2">
      <c r="A114" s="68" t="s">
        <v>58</v>
      </c>
      <c r="B114" s="68" t="s">
        <v>442</v>
      </c>
      <c r="C114" s="71" t="s">
        <v>128</v>
      </c>
      <c r="D114" s="113" t="s">
        <v>201</v>
      </c>
      <c r="E114" s="107" t="s">
        <v>208</v>
      </c>
      <c r="F114" s="108" t="s">
        <v>101</v>
      </c>
      <c r="G114" s="108">
        <v>1</v>
      </c>
      <c r="H114" s="68" t="s">
        <v>197</v>
      </c>
      <c r="I114" s="68" t="s">
        <v>85</v>
      </c>
      <c r="J114" s="68" t="s">
        <v>85</v>
      </c>
      <c r="K114" s="161" t="s">
        <v>284</v>
      </c>
      <c r="L114" s="122">
        <f t="shared" si="9"/>
        <v>420</v>
      </c>
      <c r="M114" s="104">
        <v>420</v>
      </c>
      <c r="N114" s="104">
        <v>0</v>
      </c>
      <c r="O114" s="104">
        <v>0</v>
      </c>
    </row>
    <row r="115" spans="1:15" s="28" customFormat="1" ht="17.25" customHeight="1" x14ac:dyDescent="0.2">
      <c r="A115" s="68" t="s">
        <v>58</v>
      </c>
      <c r="B115" s="68" t="s">
        <v>443</v>
      </c>
      <c r="C115" s="71" t="s">
        <v>165</v>
      </c>
      <c r="D115" s="113" t="s">
        <v>201</v>
      </c>
      <c r="E115" s="107" t="s">
        <v>208</v>
      </c>
      <c r="F115" s="108" t="s">
        <v>101</v>
      </c>
      <c r="G115" s="108">
        <v>1</v>
      </c>
      <c r="H115" s="68" t="s">
        <v>197</v>
      </c>
      <c r="I115" s="68" t="s">
        <v>85</v>
      </c>
      <c r="J115" s="68" t="s">
        <v>85</v>
      </c>
      <c r="K115" s="161" t="s">
        <v>284</v>
      </c>
      <c r="L115" s="122">
        <f t="shared" si="9"/>
        <v>470</v>
      </c>
      <c r="M115" s="104">
        <v>470</v>
      </c>
      <c r="N115" s="104">
        <v>0</v>
      </c>
      <c r="O115" s="104">
        <v>0</v>
      </c>
    </row>
    <row r="116" spans="1:15" s="28" customFormat="1" ht="15.75" customHeight="1" x14ac:dyDescent="0.2">
      <c r="A116" s="68" t="s">
        <v>58</v>
      </c>
      <c r="B116" s="68" t="s">
        <v>444</v>
      </c>
      <c r="C116" s="113" t="s">
        <v>129</v>
      </c>
      <c r="D116" s="116" t="s">
        <v>201</v>
      </c>
      <c r="E116" s="107" t="s">
        <v>208</v>
      </c>
      <c r="F116" s="108" t="s">
        <v>101</v>
      </c>
      <c r="G116" s="108">
        <v>1</v>
      </c>
      <c r="H116" s="68" t="s">
        <v>197</v>
      </c>
      <c r="I116" s="68" t="s">
        <v>85</v>
      </c>
      <c r="J116" s="68" t="s">
        <v>85</v>
      </c>
      <c r="K116" s="161" t="s">
        <v>284</v>
      </c>
      <c r="L116" s="111">
        <f t="shared" si="9"/>
        <v>340</v>
      </c>
      <c r="M116" s="110">
        <v>340</v>
      </c>
      <c r="N116" s="104">
        <v>0</v>
      </c>
      <c r="O116" s="104">
        <v>0</v>
      </c>
    </row>
    <row r="117" spans="1:15" s="28" customFormat="1" ht="16.5" customHeight="1" x14ac:dyDescent="0.2">
      <c r="A117" s="68" t="s">
        <v>58</v>
      </c>
      <c r="B117" s="68" t="s">
        <v>445</v>
      </c>
      <c r="C117" s="71" t="s">
        <v>130</v>
      </c>
      <c r="D117" s="116" t="s">
        <v>201</v>
      </c>
      <c r="E117" s="107" t="s">
        <v>208</v>
      </c>
      <c r="F117" s="108" t="s">
        <v>101</v>
      </c>
      <c r="G117" s="108">
        <v>1</v>
      </c>
      <c r="H117" s="68" t="s">
        <v>197</v>
      </c>
      <c r="I117" s="68" t="s">
        <v>85</v>
      </c>
      <c r="J117" s="68" t="s">
        <v>85</v>
      </c>
      <c r="K117" s="161" t="s">
        <v>284</v>
      </c>
      <c r="L117" s="122">
        <f t="shared" si="9"/>
        <v>350</v>
      </c>
      <c r="M117" s="104">
        <v>350</v>
      </c>
      <c r="N117" s="104">
        <v>0</v>
      </c>
      <c r="O117" s="104">
        <v>0</v>
      </c>
    </row>
    <row r="118" spans="1:15" s="28" customFormat="1" ht="18" customHeight="1" x14ac:dyDescent="0.2">
      <c r="A118" s="68" t="s">
        <v>58</v>
      </c>
      <c r="B118" s="68" t="s">
        <v>446</v>
      </c>
      <c r="C118" s="71" t="s">
        <v>131</v>
      </c>
      <c r="D118" s="116" t="s">
        <v>201</v>
      </c>
      <c r="E118" s="107" t="s">
        <v>208</v>
      </c>
      <c r="F118" s="108" t="s">
        <v>101</v>
      </c>
      <c r="G118" s="108">
        <v>1</v>
      </c>
      <c r="H118" s="68" t="s">
        <v>197</v>
      </c>
      <c r="I118" s="68" t="s">
        <v>85</v>
      </c>
      <c r="J118" s="68" t="s">
        <v>85</v>
      </c>
      <c r="K118" s="161" t="s">
        <v>284</v>
      </c>
      <c r="L118" s="122">
        <v>2193.3560000000002</v>
      </c>
      <c r="M118" s="104">
        <v>790</v>
      </c>
      <c r="N118" s="104">
        <v>0</v>
      </c>
      <c r="O118" s="104">
        <v>0</v>
      </c>
    </row>
    <row r="119" spans="1:15" s="28" customFormat="1" ht="15" customHeight="1" x14ac:dyDescent="0.2">
      <c r="A119" s="68" t="s">
        <v>58</v>
      </c>
      <c r="B119" s="68" t="s">
        <v>447</v>
      </c>
      <c r="C119" s="113" t="s">
        <v>160</v>
      </c>
      <c r="D119" s="116" t="s">
        <v>201</v>
      </c>
      <c r="E119" s="107" t="s">
        <v>208</v>
      </c>
      <c r="F119" s="108" t="s">
        <v>101</v>
      </c>
      <c r="G119" s="108">
        <v>1</v>
      </c>
      <c r="H119" s="68" t="s">
        <v>197</v>
      </c>
      <c r="I119" s="68" t="s">
        <v>85</v>
      </c>
      <c r="J119" s="68" t="s">
        <v>85</v>
      </c>
      <c r="K119" s="161" t="s">
        <v>284</v>
      </c>
      <c r="L119" s="111">
        <v>2737.9490000000001</v>
      </c>
      <c r="M119" s="110">
        <v>1150</v>
      </c>
      <c r="N119" s="104">
        <v>0</v>
      </c>
      <c r="O119" s="104">
        <v>0</v>
      </c>
    </row>
    <row r="120" spans="1:15" s="28" customFormat="1" ht="15.75" customHeight="1" x14ac:dyDescent="0.2">
      <c r="A120" s="68" t="s">
        <v>58</v>
      </c>
      <c r="B120" s="68" t="s">
        <v>448</v>
      </c>
      <c r="C120" s="113" t="s">
        <v>132</v>
      </c>
      <c r="D120" s="116" t="s">
        <v>201</v>
      </c>
      <c r="E120" s="107" t="s">
        <v>208</v>
      </c>
      <c r="F120" s="108" t="s">
        <v>101</v>
      </c>
      <c r="G120" s="108">
        <v>1</v>
      </c>
      <c r="H120" s="68" t="s">
        <v>197</v>
      </c>
      <c r="I120" s="68" t="s">
        <v>85</v>
      </c>
      <c r="J120" s="68" t="s">
        <v>85</v>
      </c>
      <c r="K120" s="161" t="s">
        <v>284</v>
      </c>
      <c r="L120" s="111">
        <f t="shared" ref="L120:L126" si="10">M120</f>
        <v>730</v>
      </c>
      <c r="M120" s="110">
        <v>730</v>
      </c>
      <c r="N120" s="104">
        <v>0</v>
      </c>
      <c r="O120" s="104">
        <v>0</v>
      </c>
    </row>
    <row r="121" spans="1:15" s="28" customFormat="1" ht="17.25" customHeight="1" x14ac:dyDescent="0.2">
      <c r="A121" s="68" t="s">
        <v>58</v>
      </c>
      <c r="B121" s="68" t="s">
        <v>449</v>
      </c>
      <c r="C121" s="71" t="s">
        <v>133</v>
      </c>
      <c r="D121" s="116" t="s">
        <v>201</v>
      </c>
      <c r="E121" s="107" t="s">
        <v>208</v>
      </c>
      <c r="F121" s="108" t="s">
        <v>101</v>
      </c>
      <c r="G121" s="108">
        <v>1</v>
      </c>
      <c r="H121" s="68" t="s">
        <v>197</v>
      </c>
      <c r="I121" s="68" t="s">
        <v>85</v>
      </c>
      <c r="J121" s="68" t="s">
        <v>85</v>
      </c>
      <c r="K121" s="161" t="s">
        <v>284</v>
      </c>
      <c r="L121" s="122">
        <f t="shared" si="10"/>
        <v>145</v>
      </c>
      <c r="M121" s="104">
        <v>145</v>
      </c>
      <c r="N121" s="104">
        <v>0</v>
      </c>
      <c r="O121" s="104">
        <v>0</v>
      </c>
    </row>
    <row r="122" spans="1:15" s="28" customFormat="1" ht="16.5" customHeight="1" x14ac:dyDescent="0.2">
      <c r="A122" s="68" t="s">
        <v>58</v>
      </c>
      <c r="B122" s="68" t="s">
        <v>450</v>
      </c>
      <c r="C122" s="113" t="s">
        <v>207</v>
      </c>
      <c r="D122" s="116" t="s">
        <v>206</v>
      </c>
      <c r="E122" s="107" t="s">
        <v>208</v>
      </c>
      <c r="F122" s="108" t="s">
        <v>101</v>
      </c>
      <c r="G122" s="108">
        <v>1</v>
      </c>
      <c r="H122" s="68" t="s">
        <v>197</v>
      </c>
      <c r="I122" s="68" t="s">
        <v>85</v>
      </c>
      <c r="J122" s="68" t="s">
        <v>85</v>
      </c>
      <c r="K122" s="161" t="s">
        <v>284</v>
      </c>
      <c r="L122" s="111">
        <f t="shared" si="10"/>
        <v>650</v>
      </c>
      <c r="M122" s="110">
        <v>650</v>
      </c>
      <c r="N122" s="104">
        <v>0</v>
      </c>
      <c r="O122" s="104">
        <v>0</v>
      </c>
    </row>
    <row r="123" spans="1:15" s="28" customFormat="1" ht="15" customHeight="1" x14ac:dyDescent="0.2">
      <c r="A123" s="68" t="s">
        <v>58</v>
      </c>
      <c r="B123" s="68" t="s">
        <v>451</v>
      </c>
      <c r="C123" s="71" t="s">
        <v>134</v>
      </c>
      <c r="D123" s="116" t="s">
        <v>206</v>
      </c>
      <c r="E123" s="107" t="s">
        <v>208</v>
      </c>
      <c r="F123" s="108" t="s">
        <v>101</v>
      </c>
      <c r="G123" s="108">
        <v>1</v>
      </c>
      <c r="H123" s="68" t="s">
        <v>197</v>
      </c>
      <c r="I123" s="68" t="s">
        <v>85</v>
      </c>
      <c r="J123" s="68" t="s">
        <v>85</v>
      </c>
      <c r="K123" s="161" t="s">
        <v>284</v>
      </c>
      <c r="L123" s="122">
        <f t="shared" si="10"/>
        <v>150</v>
      </c>
      <c r="M123" s="104">
        <v>150</v>
      </c>
      <c r="N123" s="104">
        <v>0</v>
      </c>
      <c r="O123" s="104">
        <v>0</v>
      </c>
    </row>
    <row r="124" spans="1:15" s="28" customFormat="1" ht="18.75" customHeight="1" x14ac:dyDescent="0.2">
      <c r="A124" s="68" t="s">
        <v>58</v>
      </c>
      <c r="B124" s="68" t="s">
        <v>452</v>
      </c>
      <c r="C124" s="71" t="s">
        <v>135</v>
      </c>
      <c r="D124" s="116" t="s">
        <v>206</v>
      </c>
      <c r="E124" s="107" t="s">
        <v>208</v>
      </c>
      <c r="F124" s="108" t="s">
        <v>101</v>
      </c>
      <c r="G124" s="108">
        <v>1</v>
      </c>
      <c r="H124" s="68" t="s">
        <v>197</v>
      </c>
      <c r="I124" s="68" t="s">
        <v>85</v>
      </c>
      <c r="J124" s="68" t="s">
        <v>85</v>
      </c>
      <c r="K124" s="161" t="s">
        <v>284</v>
      </c>
      <c r="L124" s="122">
        <f t="shared" si="10"/>
        <v>510</v>
      </c>
      <c r="M124" s="104">
        <v>510</v>
      </c>
      <c r="N124" s="104">
        <v>0</v>
      </c>
      <c r="O124" s="104">
        <v>0</v>
      </c>
    </row>
    <row r="125" spans="1:15" s="28" customFormat="1" ht="17.25" customHeight="1" x14ac:dyDescent="0.2">
      <c r="A125" s="68" t="s">
        <v>58</v>
      </c>
      <c r="B125" s="68" t="s">
        <v>453</v>
      </c>
      <c r="C125" s="71" t="s">
        <v>136</v>
      </c>
      <c r="D125" s="116" t="s">
        <v>206</v>
      </c>
      <c r="E125" s="107" t="s">
        <v>208</v>
      </c>
      <c r="F125" s="108" t="s">
        <v>101</v>
      </c>
      <c r="G125" s="108">
        <v>1</v>
      </c>
      <c r="H125" s="68" t="s">
        <v>197</v>
      </c>
      <c r="I125" s="68" t="s">
        <v>85</v>
      </c>
      <c r="J125" s="68" t="s">
        <v>85</v>
      </c>
      <c r="K125" s="161" t="s">
        <v>284</v>
      </c>
      <c r="L125" s="122">
        <f t="shared" si="10"/>
        <v>790</v>
      </c>
      <c r="M125" s="104">
        <v>790</v>
      </c>
      <c r="N125" s="104">
        <v>0</v>
      </c>
      <c r="O125" s="104">
        <v>0</v>
      </c>
    </row>
    <row r="126" spans="1:15" s="28" customFormat="1" ht="17.25" customHeight="1" x14ac:dyDescent="0.2">
      <c r="A126" s="68" t="s">
        <v>58</v>
      </c>
      <c r="B126" s="68" t="s">
        <v>454</v>
      </c>
      <c r="C126" s="71" t="s">
        <v>167</v>
      </c>
      <c r="D126" s="116" t="s">
        <v>206</v>
      </c>
      <c r="E126" s="107" t="s">
        <v>208</v>
      </c>
      <c r="F126" s="108" t="s">
        <v>101</v>
      </c>
      <c r="G126" s="108">
        <v>1</v>
      </c>
      <c r="H126" s="68" t="s">
        <v>197</v>
      </c>
      <c r="I126" s="68" t="s">
        <v>85</v>
      </c>
      <c r="J126" s="68" t="s">
        <v>85</v>
      </c>
      <c r="K126" s="161" t="s">
        <v>284</v>
      </c>
      <c r="L126" s="122">
        <f t="shared" si="10"/>
        <v>600</v>
      </c>
      <c r="M126" s="104">
        <v>600</v>
      </c>
      <c r="N126" s="104">
        <v>0</v>
      </c>
      <c r="O126" s="104">
        <v>0</v>
      </c>
    </row>
    <row r="127" spans="1:15" s="28" customFormat="1" ht="18" customHeight="1" x14ac:dyDescent="0.2">
      <c r="A127" s="68" t="s">
        <v>58</v>
      </c>
      <c r="B127" s="68" t="s">
        <v>455</v>
      </c>
      <c r="C127" s="71" t="s">
        <v>253</v>
      </c>
      <c r="D127" s="116" t="s">
        <v>206</v>
      </c>
      <c r="E127" s="107" t="s">
        <v>208</v>
      </c>
      <c r="F127" s="108" t="s">
        <v>101</v>
      </c>
      <c r="G127" s="108">
        <v>1</v>
      </c>
      <c r="H127" s="68" t="s">
        <v>197</v>
      </c>
      <c r="I127" s="68" t="s">
        <v>85</v>
      </c>
      <c r="J127" s="68" t="s">
        <v>85</v>
      </c>
      <c r="K127" s="161" t="s">
        <v>284</v>
      </c>
      <c r="L127" s="122">
        <v>269.93200000000002</v>
      </c>
      <c r="M127" s="104">
        <v>190</v>
      </c>
      <c r="N127" s="104">
        <v>0</v>
      </c>
      <c r="O127" s="104">
        <v>0</v>
      </c>
    </row>
    <row r="128" spans="1:15" s="28" customFormat="1" ht="16.5" customHeight="1" x14ac:dyDescent="0.2">
      <c r="A128" s="68" t="s">
        <v>58</v>
      </c>
      <c r="B128" s="68" t="s">
        <v>456</v>
      </c>
      <c r="C128" s="113" t="s">
        <v>138</v>
      </c>
      <c r="D128" s="126" t="s">
        <v>381</v>
      </c>
      <c r="E128" s="107" t="s">
        <v>208</v>
      </c>
      <c r="F128" s="108" t="s">
        <v>101</v>
      </c>
      <c r="G128" s="108">
        <v>1</v>
      </c>
      <c r="H128" s="68" t="s">
        <v>197</v>
      </c>
      <c r="I128" s="68" t="s">
        <v>85</v>
      </c>
      <c r="J128" s="68" t="s">
        <v>85</v>
      </c>
      <c r="K128" s="161" t="s">
        <v>284</v>
      </c>
      <c r="L128" s="111">
        <f>M128</f>
        <v>174.47800000000001</v>
      </c>
      <c r="M128" s="110">
        <v>174.47800000000001</v>
      </c>
      <c r="N128" s="104">
        <v>0</v>
      </c>
      <c r="O128" s="104">
        <v>0</v>
      </c>
    </row>
    <row r="129" spans="1:15" s="28" customFormat="1" ht="18.75" customHeight="1" x14ac:dyDescent="0.2">
      <c r="A129" s="68" t="s">
        <v>58</v>
      </c>
      <c r="B129" s="68" t="s">
        <v>457</v>
      </c>
      <c r="C129" s="113" t="s">
        <v>139</v>
      </c>
      <c r="D129" s="116" t="s">
        <v>206</v>
      </c>
      <c r="E129" s="107" t="s">
        <v>208</v>
      </c>
      <c r="F129" s="108" t="s">
        <v>101</v>
      </c>
      <c r="G129" s="108">
        <v>1</v>
      </c>
      <c r="H129" s="68" t="s">
        <v>197</v>
      </c>
      <c r="I129" s="68" t="s">
        <v>85</v>
      </c>
      <c r="J129" s="68" t="s">
        <v>85</v>
      </c>
      <c r="K129" s="161" t="s">
        <v>284</v>
      </c>
      <c r="L129" s="111">
        <f>M129</f>
        <v>965</v>
      </c>
      <c r="M129" s="110">
        <v>965</v>
      </c>
      <c r="N129" s="104">
        <v>0</v>
      </c>
      <c r="O129" s="104">
        <v>0</v>
      </c>
    </row>
    <row r="130" spans="1:15" s="28" customFormat="1" ht="15.75" customHeight="1" x14ac:dyDescent="0.2">
      <c r="A130" s="68" t="s">
        <v>58</v>
      </c>
      <c r="B130" s="68" t="s">
        <v>458</v>
      </c>
      <c r="C130" s="71" t="s">
        <v>140</v>
      </c>
      <c r="D130" s="71" t="s">
        <v>206</v>
      </c>
      <c r="E130" s="107" t="s">
        <v>208</v>
      </c>
      <c r="F130" s="108" t="s">
        <v>101</v>
      </c>
      <c r="G130" s="108">
        <v>1</v>
      </c>
      <c r="H130" s="68" t="s">
        <v>197</v>
      </c>
      <c r="I130" s="68" t="s">
        <v>85</v>
      </c>
      <c r="J130" s="68" t="s">
        <v>85</v>
      </c>
      <c r="K130" s="161" t="s">
        <v>284</v>
      </c>
      <c r="L130" s="122">
        <f>M130</f>
        <v>320</v>
      </c>
      <c r="M130" s="104">
        <v>320</v>
      </c>
      <c r="N130" s="104">
        <v>0</v>
      </c>
      <c r="O130" s="104">
        <v>0</v>
      </c>
    </row>
    <row r="131" spans="1:15" s="28" customFormat="1" ht="17.25" customHeight="1" x14ac:dyDescent="0.2">
      <c r="A131" s="68" t="s">
        <v>58</v>
      </c>
      <c r="B131" s="68" t="s">
        <v>459</v>
      </c>
      <c r="C131" s="71" t="s">
        <v>251</v>
      </c>
      <c r="D131" s="127" t="s">
        <v>206</v>
      </c>
      <c r="E131" s="107" t="s">
        <v>208</v>
      </c>
      <c r="F131" s="108" t="s">
        <v>101</v>
      </c>
      <c r="G131" s="108">
        <v>1</v>
      </c>
      <c r="H131" s="68" t="s">
        <v>197</v>
      </c>
      <c r="I131" s="68" t="s">
        <v>85</v>
      </c>
      <c r="J131" s="68" t="s">
        <v>85</v>
      </c>
      <c r="K131" s="161" t="s">
        <v>284</v>
      </c>
      <c r="L131" s="122">
        <v>184.023</v>
      </c>
      <c r="M131" s="104">
        <v>1120</v>
      </c>
      <c r="N131" s="104">
        <v>0</v>
      </c>
      <c r="O131" s="104">
        <v>0</v>
      </c>
    </row>
    <row r="132" spans="1:15" s="28" customFormat="1" ht="16.5" customHeight="1" x14ac:dyDescent="0.2">
      <c r="A132" s="68" t="s">
        <v>58</v>
      </c>
      <c r="B132" s="68" t="s">
        <v>460</v>
      </c>
      <c r="C132" s="113" t="s">
        <v>382</v>
      </c>
      <c r="D132" s="112" t="s">
        <v>206</v>
      </c>
      <c r="E132" s="107" t="s">
        <v>208</v>
      </c>
      <c r="F132" s="108" t="s">
        <v>101</v>
      </c>
      <c r="G132" s="108">
        <v>1</v>
      </c>
      <c r="H132" s="68" t="s">
        <v>197</v>
      </c>
      <c r="I132" s="68" t="s">
        <v>85</v>
      </c>
      <c r="J132" s="68" t="s">
        <v>85</v>
      </c>
      <c r="K132" s="161" t="s">
        <v>284</v>
      </c>
      <c r="L132" s="111">
        <f>M132</f>
        <v>798</v>
      </c>
      <c r="M132" s="110">
        <v>798</v>
      </c>
      <c r="N132" s="105">
        <v>0</v>
      </c>
      <c r="O132" s="105">
        <v>0</v>
      </c>
    </row>
  </sheetData>
  <mergeCells count="196">
    <mergeCell ref="N38:N39"/>
    <mergeCell ref="N40:N41"/>
    <mergeCell ref="H18:H19"/>
    <mergeCell ref="I18:I19"/>
    <mergeCell ref="J18:J19"/>
    <mergeCell ref="F16:F17"/>
    <mergeCell ref="G16:G17"/>
    <mergeCell ref="H16:H17"/>
    <mergeCell ref="I16:I17"/>
    <mergeCell ref="J16:J17"/>
    <mergeCell ref="F30:F31"/>
    <mergeCell ref="G30:G31"/>
    <mergeCell ref="H29:H31"/>
    <mergeCell ref="I30:I31"/>
    <mergeCell ref="J30:J31"/>
    <mergeCell ref="H20:H22"/>
    <mergeCell ref="I20:I22"/>
    <mergeCell ref="J20:J22"/>
    <mergeCell ref="O40:O41"/>
    <mergeCell ref="C49:C50"/>
    <mergeCell ref="C51:C52"/>
    <mergeCell ref="C53:C54"/>
    <mergeCell ref="F53:F54"/>
    <mergeCell ref="O36:O37"/>
    <mergeCell ref="D44:D45"/>
    <mergeCell ref="K44:K45"/>
    <mergeCell ref="M44:M45"/>
    <mergeCell ref="N44:N45"/>
    <mergeCell ref="O44:O45"/>
    <mergeCell ref="D40:D41"/>
    <mergeCell ref="K38:K39"/>
    <mergeCell ref="K40:K41"/>
    <mergeCell ref="M40:M41"/>
    <mergeCell ref="O38:O39"/>
    <mergeCell ref="K42:K43"/>
    <mergeCell ref="M42:M43"/>
    <mergeCell ref="N42:N43"/>
    <mergeCell ref="O42:O43"/>
    <mergeCell ref="K36:K37"/>
    <mergeCell ref="M36:M37"/>
    <mergeCell ref="N36:N37"/>
    <mergeCell ref="M38:M39"/>
    <mergeCell ref="C55:C56"/>
    <mergeCell ref="A44:A45"/>
    <mergeCell ref="B44:B45"/>
    <mergeCell ref="C44:C45"/>
    <mergeCell ref="A49:A50"/>
    <mergeCell ref="A51:A52"/>
    <mergeCell ref="A53:A54"/>
    <mergeCell ref="A55:A56"/>
    <mergeCell ref="B49:B50"/>
    <mergeCell ref="B51:B52"/>
    <mergeCell ref="B53:B54"/>
    <mergeCell ref="B55:B56"/>
    <mergeCell ref="A46:A48"/>
    <mergeCell ref="B46:B48"/>
    <mergeCell ref="C46:C48"/>
    <mergeCell ref="G75:G77"/>
    <mergeCell ref="H75:H77"/>
    <mergeCell ref="I75:I77"/>
    <mergeCell ref="H53:H54"/>
    <mergeCell ref="H55:H56"/>
    <mergeCell ref="I49:I50"/>
    <mergeCell ref="I51:I52"/>
    <mergeCell ref="I53:I54"/>
    <mergeCell ref="I55:I56"/>
    <mergeCell ref="J75:J77"/>
    <mergeCell ref="C32:C33"/>
    <mergeCell ref="G57:G59"/>
    <mergeCell ref="H57:H59"/>
    <mergeCell ref="I57:I59"/>
    <mergeCell ref="J57:J59"/>
    <mergeCell ref="A75:A77"/>
    <mergeCell ref="B75:B77"/>
    <mergeCell ref="C75:C77"/>
    <mergeCell ref="D75:D77"/>
    <mergeCell ref="E75:E77"/>
    <mergeCell ref="F75:F77"/>
    <mergeCell ref="J49:J50"/>
    <mergeCell ref="J51:J52"/>
    <mergeCell ref="J53:J54"/>
    <mergeCell ref="J55:J56"/>
    <mergeCell ref="A57:A59"/>
    <mergeCell ref="B57:B59"/>
    <mergeCell ref="C57:C59"/>
    <mergeCell ref="D57:D59"/>
    <mergeCell ref="E57:E59"/>
    <mergeCell ref="F57:F59"/>
    <mergeCell ref="H49:H50"/>
    <mergeCell ref="H51:H52"/>
    <mergeCell ref="F55:F56"/>
    <mergeCell ref="G49:G50"/>
    <mergeCell ref="G51:G52"/>
    <mergeCell ref="G53:G54"/>
    <mergeCell ref="G55:G56"/>
    <mergeCell ref="F46:F48"/>
    <mergeCell ref="G46:G48"/>
    <mergeCell ref="D49:D50"/>
    <mergeCell ref="D51:D52"/>
    <mergeCell ref="D53:D54"/>
    <mergeCell ref="D55:D56"/>
    <mergeCell ref="D46:D48"/>
    <mergeCell ref="E46:E48"/>
    <mergeCell ref="E53:E54"/>
    <mergeCell ref="E55:E56"/>
    <mergeCell ref="E49:E50"/>
    <mergeCell ref="E51:E52"/>
    <mergeCell ref="F49:F50"/>
    <mergeCell ref="F51:F52"/>
    <mergeCell ref="D20:D22"/>
    <mergeCell ref="E20:E22"/>
    <mergeCell ref="F20:F22"/>
    <mergeCell ref="H32:H33"/>
    <mergeCell ref="J46:J48"/>
    <mergeCell ref="C29:C31"/>
    <mergeCell ref="D29:D31"/>
    <mergeCell ref="A36:A37"/>
    <mergeCell ref="B36:B37"/>
    <mergeCell ref="C36:C37"/>
    <mergeCell ref="D36:D37"/>
    <mergeCell ref="I46:I48"/>
    <mergeCell ref="A40:A41"/>
    <mergeCell ref="B40:B41"/>
    <mergeCell ref="C40:C41"/>
    <mergeCell ref="A42:A43"/>
    <mergeCell ref="B42:B43"/>
    <mergeCell ref="C42:C43"/>
    <mergeCell ref="D42:D43"/>
    <mergeCell ref="H46:H48"/>
    <mergeCell ref="E30:E31"/>
    <mergeCell ref="H13:H15"/>
    <mergeCell ref="I13:I15"/>
    <mergeCell ref="J13:J15"/>
    <mergeCell ref="A16:A17"/>
    <mergeCell ref="B16:B17"/>
    <mergeCell ref="C16:C17"/>
    <mergeCell ref="D16:D17"/>
    <mergeCell ref="E16:E17"/>
    <mergeCell ref="H10:H12"/>
    <mergeCell ref="I10:I12"/>
    <mergeCell ref="J10:J12"/>
    <mergeCell ref="A13:A15"/>
    <mergeCell ref="B13:B15"/>
    <mergeCell ref="C13:C15"/>
    <mergeCell ref="D13:D15"/>
    <mergeCell ref="E13:E15"/>
    <mergeCell ref="F13:F15"/>
    <mergeCell ref="G13:G15"/>
    <mergeCell ref="A10:A12"/>
    <mergeCell ref="B10:B12"/>
    <mergeCell ref="C10:C12"/>
    <mergeCell ref="D10:D12"/>
    <mergeCell ref="E10:E12"/>
    <mergeCell ref="F10:F12"/>
    <mergeCell ref="G10:G12"/>
    <mergeCell ref="A38:A39"/>
    <mergeCell ref="B38:B39"/>
    <mergeCell ref="C38:C39"/>
    <mergeCell ref="A32:A33"/>
    <mergeCell ref="B32:B33"/>
    <mergeCell ref="D32:D33"/>
    <mergeCell ref="E32:E33"/>
    <mergeCell ref="F32:F33"/>
    <mergeCell ref="G32:G33"/>
    <mergeCell ref="A29:A31"/>
    <mergeCell ref="B29:B31"/>
    <mergeCell ref="D38:D39"/>
    <mergeCell ref="G20:G22"/>
    <mergeCell ref="A18:A19"/>
    <mergeCell ref="B18:B19"/>
    <mergeCell ref="C18:C19"/>
    <mergeCell ref="D18:D19"/>
    <mergeCell ref="E18:E19"/>
    <mergeCell ref="F18:F19"/>
    <mergeCell ref="G18:G19"/>
    <mergeCell ref="A20:A22"/>
    <mergeCell ref="B20:B22"/>
    <mergeCell ref="C20:C22"/>
    <mergeCell ref="G6:J6"/>
    <mergeCell ref="K6:K8"/>
    <mergeCell ref="M6:M8"/>
    <mergeCell ref="N6:N8"/>
    <mergeCell ref="O6:O8"/>
    <mergeCell ref="G7:H7"/>
    <mergeCell ref="I7:I8"/>
    <mergeCell ref="J7:J8"/>
    <mergeCell ref="N2:O2"/>
    <mergeCell ref="A3:O3"/>
    <mergeCell ref="A5:A8"/>
    <mergeCell ref="B5:B8"/>
    <mergeCell ref="C5:C8"/>
    <mergeCell ref="D5:D8"/>
    <mergeCell ref="E5:J5"/>
    <mergeCell ref="K5:O5"/>
    <mergeCell ref="E6:E8"/>
    <mergeCell ref="F6:F8"/>
  </mergeCells>
  <pageMargins left="0.7" right="0.7" top="0.75" bottom="0.75" header="0.3" footer="0.3"/>
  <pageSetup paperSize="9" scale="45" fitToHeight="0" orientation="landscape" r:id="rId1"/>
  <ignoredErrors>
    <ignoredError sqref="I34:J35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00"/>
    <pageSetUpPr fitToPage="1"/>
  </sheetPr>
  <dimension ref="A2:Q124"/>
  <sheetViews>
    <sheetView topLeftCell="A76" zoomScale="70" zoomScaleNormal="70" workbookViewId="0">
      <selection activeCell="A2" sqref="A2:O124"/>
    </sheetView>
  </sheetViews>
  <sheetFormatPr defaultColWidth="8.85546875" defaultRowHeight="15.75" x14ac:dyDescent="0.25"/>
  <cols>
    <col min="1" max="1" width="12.85546875" style="25" customWidth="1"/>
    <col min="2" max="2" width="15.140625" style="25" customWidth="1"/>
    <col min="3" max="3" width="27.28515625" style="25" customWidth="1"/>
    <col min="4" max="4" width="52" style="25" customWidth="1"/>
    <col min="5" max="5" width="32.85546875" style="28" customWidth="1"/>
    <col min="6" max="6" width="11.140625" style="38" customWidth="1"/>
    <col min="7" max="7" width="14.28515625" style="38" customWidth="1"/>
    <col min="8" max="10" width="14.85546875" style="38" customWidth="1"/>
    <col min="11" max="11" width="19.5703125" style="96" customWidth="1"/>
    <col min="12" max="12" width="18.42578125" style="96" hidden="1" customWidth="1"/>
    <col min="13" max="15" width="18.42578125" style="96" customWidth="1"/>
    <col min="16" max="16" width="16.42578125" style="25" customWidth="1"/>
    <col min="17" max="17" width="14.42578125" style="25" customWidth="1"/>
    <col min="18" max="16384" width="8.85546875" style="25"/>
  </cols>
  <sheetData>
    <row r="2" spans="1:17" ht="48" customHeight="1" x14ac:dyDescent="0.25">
      <c r="N2" s="309" t="s">
        <v>235</v>
      </c>
      <c r="O2" s="310"/>
    </row>
    <row r="3" spans="1:17" ht="15.75" customHeight="1" x14ac:dyDescent="0.25">
      <c r="A3" s="219" t="s">
        <v>234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</row>
    <row r="4" spans="1:17" ht="15.75" customHeight="1" x14ac:dyDescent="0.25"/>
    <row r="5" spans="1:17" ht="30" customHeight="1" x14ac:dyDescent="0.25">
      <c r="A5" s="203" t="s">
        <v>91</v>
      </c>
      <c r="B5" s="203" t="s">
        <v>4</v>
      </c>
      <c r="C5" s="220" t="s">
        <v>50</v>
      </c>
      <c r="D5" s="220" t="s">
        <v>89</v>
      </c>
      <c r="E5" s="207" t="s">
        <v>17</v>
      </c>
      <c r="F5" s="223"/>
      <c r="G5" s="223"/>
      <c r="H5" s="223"/>
      <c r="I5" s="208"/>
      <c r="J5" s="209"/>
      <c r="K5" s="311" t="s">
        <v>224</v>
      </c>
      <c r="L5" s="312"/>
      <c r="M5" s="312"/>
      <c r="N5" s="312"/>
      <c r="O5" s="313"/>
    </row>
    <row r="6" spans="1:17" ht="30" customHeight="1" x14ac:dyDescent="0.25">
      <c r="A6" s="203"/>
      <c r="B6" s="203"/>
      <c r="C6" s="221"/>
      <c r="D6" s="221"/>
      <c r="E6" s="220" t="s">
        <v>18</v>
      </c>
      <c r="F6" s="220" t="s">
        <v>88</v>
      </c>
      <c r="G6" s="207" t="s">
        <v>90</v>
      </c>
      <c r="H6" s="208"/>
      <c r="I6" s="208"/>
      <c r="J6" s="209"/>
      <c r="K6" s="210" t="s">
        <v>362</v>
      </c>
      <c r="L6" s="210" t="s">
        <v>46</v>
      </c>
      <c r="M6" s="213" t="s">
        <v>266</v>
      </c>
      <c r="N6" s="213" t="s">
        <v>267</v>
      </c>
      <c r="O6" s="213" t="s">
        <v>287</v>
      </c>
    </row>
    <row r="7" spans="1:17" ht="30" customHeight="1" x14ac:dyDescent="0.25">
      <c r="A7" s="203"/>
      <c r="B7" s="203"/>
      <c r="C7" s="221"/>
      <c r="D7" s="221"/>
      <c r="E7" s="211"/>
      <c r="F7" s="211"/>
      <c r="G7" s="207" t="s">
        <v>266</v>
      </c>
      <c r="H7" s="209"/>
      <c r="I7" s="220" t="s">
        <v>267</v>
      </c>
      <c r="J7" s="220" t="s">
        <v>287</v>
      </c>
      <c r="K7" s="211"/>
      <c r="L7" s="214"/>
      <c r="M7" s="214"/>
      <c r="N7" s="214"/>
      <c r="O7" s="214"/>
    </row>
    <row r="8" spans="1:17" ht="42" customHeight="1" x14ac:dyDescent="0.25">
      <c r="A8" s="203"/>
      <c r="B8" s="203"/>
      <c r="C8" s="212"/>
      <c r="D8" s="222"/>
      <c r="E8" s="212"/>
      <c r="F8" s="212"/>
      <c r="G8" s="153"/>
      <c r="H8" s="147" t="s">
        <v>54</v>
      </c>
      <c r="I8" s="314"/>
      <c r="J8" s="314"/>
      <c r="K8" s="212"/>
      <c r="L8" s="215"/>
      <c r="M8" s="215"/>
      <c r="N8" s="215"/>
      <c r="O8" s="215"/>
    </row>
    <row r="9" spans="1:17" x14ac:dyDescent="0.25">
      <c r="A9" s="29">
        <v>1</v>
      </c>
      <c r="B9" s="29">
        <v>2</v>
      </c>
      <c r="C9" s="29">
        <v>3</v>
      </c>
      <c r="D9" s="29">
        <v>4</v>
      </c>
      <c r="E9" s="29">
        <v>5</v>
      </c>
      <c r="F9" s="153">
        <v>6</v>
      </c>
      <c r="G9" s="153">
        <v>7</v>
      </c>
      <c r="H9" s="153">
        <v>8</v>
      </c>
      <c r="I9" s="153">
        <v>9</v>
      </c>
      <c r="J9" s="153">
        <v>10</v>
      </c>
      <c r="K9" s="92">
        <v>11</v>
      </c>
      <c r="L9" s="92">
        <v>12</v>
      </c>
      <c r="M9" s="92">
        <v>12</v>
      </c>
      <c r="N9" s="92">
        <v>13</v>
      </c>
      <c r="O9" s="92">
        <v>14</v>
      </c>
    </row>
    <row r="10" spans="1:17" ht="37.5" customHeight="1" x14ac:dyDescent="0.3">
      <c r="A10" s="274" t="s">
        <v>59</v>
      </c>
      <c r="B10" s="274" t="s">
        <v>13</v>
      </c>
      <c r="C10" s="318" t="s">
        <v>13</v>
      </c>
      <c r="D10" s="321" t="s">
        <v>93</v>
      </c>
      <c r="E10" s="318" t="s">
        <v>13</v>
      </c>
      <c r="F10" s="318" t="s">
        <v>13</v>
      </c>
      <c r="G10" s="318" t="s">
        <v>13</v>
      </c>
      <c r="H10" s="318" t="s">
        <v>13</v>
      </c>
      <c r="I10" s="318" t="s">
        <v>13</v>
      </c>
      <c r="J10" s="318" t="s">
        <v>13</v>
      </c>
      <c r="K10" s="77" t="s">
        <v>282</v>
      </c>
      <c r="L10" s="77">
        <f>M10+N10+O10</f>
        <v>13442058.921490002</v>
      </c>
      <c r="M10" s="77">
        <f>M13+M20+M32+M36+M43+M52+M57+M114+M121+M24+M28</f>
        <v>4275175.5147200003</v>
      </c>
      <c r="N10" s="77">
        <f>N13+N20+N32+N36+N43+N52+N57+N114+N121</f>
        <v>4402648.4506100006</v>
      </c>
      <c r="O10" s="77">
        <f>O13+O20+O32+O36+O43+O52+O57+O114+O121</f>
        <v>4764234.9561600005</v>
      </c>
      <c r="Q10" s="26"/>
    </row>
    <row r="11" spans="1:17" ht="37.5" customHeight="1" x14ac:dyDescent="0.3">
      <c r="A11" s="275"/>
      <c r="B11" s="275"/>
      <c r="C11" s="319"/>
      <c r="D11" s="322"/>
      <c r="E11" s="319"/>
      <c r="F11" s="319"/>
      <c r="G11" s="319"/>
      <c r="H11" s="319"/>
      <c r="I11" s="319"/>
      <c r="J11" s="319"/>
      <c r="K11" s="77" t="s">
        <v>283</v>
      </c>
      <c r="L11" s="77"/>
      <c r="M11" s="77">
        <f>M14+M21+M33+M37+M44+M53+M58+M115+M122+M25+M29</f>
        <v>3679273.6668000002</v>
      </c>
      <c r="N11" s="77">
        <f>N14+N21+N33+N37+N44+N53+N58+N115+N122</f>
        <v>3878357.8960000002</v>
      </c>
      <c r="O11" s="77">
        <f>O14+O21+O33+O37+O44+O53+O58+O115+O122</f>
        <v>4229567.7369999997</v>
      </c>
    </row>
    <row r="12" spans="1:17" ht="37.5" customHeight="1" x14ac:dyDescent="0.3">
      <c r="A12" s="276"/>
      <c r="B12" s="276"/>
      <c r="C12" s="320"/>
      <c r="D12" s="323"/>
      <c r="E12" s="320"/>
      <c r="F12" s="320"/>
      <c r="G12" s="320"/>
      <c r="H12" s="320"/>
      <c r="I12" s="320"/>
      <c r="J12" s="320"/>
      <c r="K12" s="77" t="s">
        <v>284</v>
      </c>
      <c r="L12" s="77"/>
      <c r="M12" s="77">
        <f>M15+M22+M34+M45+M54+M59+M116+M123+M38</f>
        <v>595901.84791999997</v>
      </c>
      <c r="N12" s="77">
        <f>N15+N22+N34+N45+N54+N59+N116+N123+N38</f>
        <v>524290.55460999999</v>
      </c>
      <c r="O12" s="77">
        <f>O15+O22+O34+O45+O54+O59+O116+O123+O38</f>
        <v>534667.21915999998</v>
      </c>
    </row>
    <row r="13" spans="1:17" s="54" customFormat="1" ht="24.75" customHeight="1" x14ac:dyDescent="0.25">
      <c r="A13" s="255" t="s">
        <v>59</v>
      </c>
      <c r="B13" s="255" t="s">
        <v>478</v>
      </c>
      <c r="C13" s="264" t="s">
        <v>13</v>
      </c>
      <c r="D13" s="267" t="s">
        <v>479</v>
      </c>
      <c r="E13" s="283" t="s">
        <v>477</v>
      </c>
      <c r="F13" s="264" t="s">
        <v>69</v>
      </c>
      <c r="G13" s="258">
        <f>SUM(G16:G16)</f>
        <v>62816</v>
      </c>
      <c r="H13" s="255" t="s">
        <v>85</v>
      </c>
      <c r="I13" s="258">
        <v>63012</v>
      </c>
      <c r="J13" s="258">
        <v>63012</v>
      </c>
      <c r="K13" s="78" t="s">
        <v>282</v>
      </c>
      <c r="L13" s="78">
        <f>M13+N13+O13</f>
        <v>11445254.958999999</v>
      </c>
      <c r="M13" s="78">
        <f>M16+M17+M18+M19</f>
        <v>3510609.0589999999</v>
      </c>
      <c r="N13" s="78">
        <f t="shared" ref="N13:O13" si="0">N16+N17+N18+N19</f>
        <v>3803550.56</v>
      </c>
      <c r="O13" s="78">
        <f t="shared" si="0"/>
        <v>4131095.34</v>
      </c>
    </row>
    <row r="14" spans="1:17" s="54" customFormat="1" ht="24.75" customHeight="1" x14ac:dyDescent="0.25">
      <c r="A14" s="256"/>
      <c r="B14" s="256"/>
      <c r="C14" s="265"/>
      <c r="D14" s="268"/>
      <c r="E14" s="284"/>
      <c r="F14" s="265"/>
      <c r="G14" s="259"/>
      <c r="H14" s="256"/>
      <c r="I14" s="259"/>
      <c r="J14" s="259"/>
      <c r="K14" s="78" t="s">
        <v>283</v>
      </c>
      <c r="L14" s="78"/>
      <c r="M14" s="78">
        <f>M16+M18</f>
        <v>3049707.986</v>
      </c>
      <c r="N14" s="78">
        <f t="shared" ref="N14:O14" si="1">N16+N18</f>
        <v>3335119.25</v>
      </c>
      <c r="O14" s="78">
        <f t="shared" si="1"/>
        <v>3662025.83</v>
      </c>
    </row>
    <row r="15" spans="1:17" s="54" customFormat="1" ht="24.75" customHeight="1" x14ac:dyDescent="0.25">
      <c r="A15" s="257"/>
      <c r="B15" s="257"/>
      <c r="C15" s="266"/>
      <c r="D15" s="269"/>
      <c r="E15" s="288"/>
      <c r="F15" s="266"/>
      <c r="G15" s="260"/>
      <c r="H15" s="257"/>
      <c r="I15" s="260"/>
      <c r="J15" s="260"/>
      <c r="K15" s="78" t="s">
        <v>284</v>
      </c>
      <c r="L15" s="78"/>
      <c r="M15" s="78">
        <f>M17+M19</f>
        <v>460901.07300000003</v>
      </c>
      <c r="N15" s="78">
        <f t="shared" ref="N15:O15" si="2">N17+N19</f>
        <v>468431.31</v>
      </c>
      <c r="O15" s="78">
        <f t="shared" si="2"/>
        <v>469069.51</v>
      </c>
    </row>
    <row r="16" spans="1:17" ht="49.5" customHeight="1" x14ac:dyDescent="0.25">
      <c r="A16" s="245" t="s">
        <v>59</v>
      </c>
      <c r="B16" s="245" t="s">
        <v>478</v>
      </c>
      <c r="C16" s="247" t="s">
        <v>383</v>
      </c>
      <c r="D16" s="247" t="s">
        <v>480</v>
      </c>
      <c r="E16" s="247" t="s">
        <v>547</v>
      </c>
      <c r="F16" s="289" t="s">
        <v>69</v>
      </c>
      <c r="G16" s="324">
        <v>62816</v>
      </c>
      <c r="H16" s="245" t="s">
        <v>197</v>
      </c>
      <c r="I16" s="324">
        <v>63012</v>
      </c>
      <c r="J16" s="324">
        <v>63012</v>
      </c>
      <c r="K16" s="79" t="s">
        <v>283</v>
      </c>
      <c r="L16" s="80">
        <v>62775.676350000002</v>
      </c>
      <c r="M16" s="79">
        <v>2808296.49</v>
      </c>
      <c r="N16" s="90">
        <v>3335119.25</v>
      </c>
      <c r="O16" s="90">
        <v>3662025.83</v>
      </c>
    </row>
    <row r="17" spans="1:15" ht="49.5" customHeight="1" x14ac:dyDescent="0.25">
      <c r="A17" s="246"/>
      <c r="B17" s="246"/>
      <c r="C17" s="248"/>
      <c r="D17" s="248"/>
      <c r="E17" s="248"/>
      <c r="F17" s="290"/>
      <c r="G17" s="325"/>
      <c r="H17" s="246"/>
      <c r="I17" s="325"/>
      <c r="J17" s="325"/>
      <c r="K17" s="79" t="s">
        <v>284</v>
      </c>
      <c r="L17" s="80"/>
      <c r="M17" s="79">
        <v>416436.52600000001</v>
      </c>
      <c r="N17" s="90">
        <v>468431.31</v>
      </c>
      <c r="O17" s="90">
        <v>469069.51</v>
      </c>
    </row>
    <row r="18" spans="1:15" ht="24.75" customHeight="1" x14ac:dyDescent="0.25">
      <c r="A18" s="245" t="s">
        <v>59</v>
      </c>
      <c r="B18" s="245" t="s">
        <v>478</v>
      </c>
      <c r="C18" s="167" t="s">
        <v>545</v>
      </c>
      <c r="D18" s="167" t="s">
        <v>546</v>
      </c>
      <c r="E18" s="247" t="s">
        <v>547</v>
      </c>
      <c r="F18" s="289" t="s">
        <v>69</v>
      </c>
      <c r="G18" s="176">
        <v>0</v>
      </c>
      <c r="H18" s="245" t="s">
        <v>197</v>
      </c>
      <c r="I18" s="176" t="s">
        <v>85</v>
      </c>
      <c r="J18" s="176" t="s">
        <v>85</v>
      </c>
      <c r="K18" s="79" t="s">
        <v>283</v>
      </c>
      <c r="L18" s="80"/>
      <c r="M18" s="79">
        <v>241411.49600000001</v>
      </c>
      <c r="N18" s="90">
        <v>0</v>
      </c>
      <c r="O18" s="90">
        <v>0</v>
      </c>
    </row>
    <row r="19" spans="1:15" ht="24.75" customHeight="1" x14ac:dyDescent="0.25">
      <c r="A19" s="246"/>
      <c r="B19" s="246"/>
      <c r="C19" s="167"/>
      <c r="D19" s="167"/>
      <c r="E19" s="248"/>
      <c r="F19" s="290"/>
      <c r="G19" s="176"/>
      <c r="H19" s="246"/>
      <c r="I19" s="176"/>
      <c r="J19" s="176"/>
      <c r="K19" s="79" t="s">
        <v>284</v>
      </c>
      <c r="L19" s="80"/>
      <c r="M19" s="79">
        <v>44464.546999999999</v>
      </c>
      <c r="N19" s="90">
        <v>0</v>
      </c>
      <c r="O19" s="90">
        <v>0</v>
      </c>
    </row>
    <row r="20" spans="1:15" s="55" customFormat="1" ht="27" customHeight="1" x14ac:dyDescent="0.25">
      <c r="A20" s="255" t="s">
        <v>59</v>
      </c>
      <c r="B20" s="255" t="s">
        <v>478</v>
      </c>
      <c r="C20" s="264" t="s">
        <v>13</v>
      </c>
      <c r="D20" s="267" t="s">
        <v>479</v>
      </c>
      <c r="E20" s="283" t="s">
        <v>241</v>
      </c>
      <c r="F20" s="264" t="s">
        <v>101</v>
      </c>
      <c r="G20" s="264">
        <f>G23</f>
        <v>1</v>
      </c>
      <c r="H20" s="326" t="s">
        <v>85</v>
      </c>
      <c r="I20" s="326" t="s">
        <v>268</v>
      </c>
      <c r="J20" s="326" t="s">
        <v>268</v>
      </c>
      <c r="K20" s="143" t="s">
        <v>282</v>
      </c>
      <c r="L20" s="83">
        <f>M20+N20+O20</f>
        <v>22112.39</v>
      </c>
      <c r="M20" s="83">
        <f>M23</f>
        <v>22112.39</v>
      </c>
      <c r="N20" s="83">
        <f t="shared" ref="N20:O20" si="3">N23</f>
        <v>0</v>
      </c>
      <c r="O20" s="83">
        <f t="shared" si="3"/>
        <v>0</v>
      </c>
    </row>
    <row r="21" spans="1:15" s="55" customFormat="1" ht="27" customHeight="1" x14ac:dyDescent="0.25">
      <c r="A21" s="256"/>
      <c r="B21" s="256"/>
      <c r="C21" s="265"/>
      <c r="D21" s="268"/>
      <c r="E21" s="284"/>
      <c r="F21" s="265"/>
      <c r="G21" s="265"/>
      <c r="H21" s="327"/>
      <c r="I21" s="327"/>
      <c r="J21" s="327"/>
      <c r="K21" s="143" t="s">
        <v>283</v>
      </c>
      <c r="L21" s="83"/>
      <c r="M21" s="83">
        <v>0</v>
      </c>
      <c r="N21" s="83">
        <v>0</v>
      </c>
      <c r="O21" s="83">
        <v>0</v>
      </c>
    </row>
    <row r="22" spans="1:15" s="55" customFormat="1" ht="27" customHeight="1" x14ac:dyDescent="0.25">
      <c r="A22" s="257"/>
      <c r="B22" s="257"/>
      <c r="C22" s="266"/>
      <c r="D22" s="269"/>
      <c r="E22" s="288"/>
      <c r="F22" s="266"/>
      <c r="G22" s="266"/>
      <c r="H22" s="328"/>
      <c r="I22" s="328"/>
      <c r="J22" s="328"/>
      <c r="K22" s="143" t="s">
        <v>284</v>
      </c>
      <c r="L22" s="83"/>
      <c r="M22" s="83">
        <f>M23</f>
        <v>22112.39</v>
      </c>
      <c r="N22" s="83">
        <f t="shared" ref="N22:O22" si="4">N23</f>
        <v>0</v>
      </c>
      <c r="O22" s="83">
        <f t="shared" si="4"/>
        <v>0</v>
      </c>
    </row>
    <row r="23" spans="1:15" s="28" customFormat="1" ht="32.25" customHeight="1" x14ac:dyDescent="0.2">
      <c r="A23" s="37" t="s">
        <v>59</v>
      </c>
      <c r="B23" s="37" t="s">
        <v>478</v>
      </c>
      <c r="C23" s="44" t="s">
        <v>173</v>
      </c>
      <c r="D23" s="177" t="s">
        <v>481</v>
      </c>
      <c r="E23" s="31" t="s">
        <v>208</v>
      </c>
      <c r="F23" s="39" t="s">
        <v>101</v>
      </c>
      <c r="G23" s="39">
        <v>1</v>
      </c>
      <c r="H23" s="37" t="s">
        <v>216</v>
      </c>
      <c r="I23" s="37" t="s">
        <v>85</v>
      </c>
      <c r="J23" s="37" t="s">
        <v>85</v>
      </c>
      <c r="K23" s="79" t="s">
        <v>284</v>
      </c>
      <c r="L23" s="79">
        <v>1415</v>
      </c>
      <c r="M23" s="79">
        <v>22112.39</v>
      </c>
      <c r="N23" s="90">
        <v>0</v>
      </c>
      <c r="O23" s="90">
        <v>0</v>
      </c>
    </row>
    <row r="24" spans="1:15" s="28" customFormat="1" ht="60" customHeight="1" x14ac:dyDescent="0.25">
      <c r="A24" s="255" t="s">
        <v>59</v>
      </c>
      <c r="B24" s="255" t="s">
        <v>478</v>
      </c>
      <c r="C24" s="264" t="s">
        <v>13</v>
      </c>
      <c r="D24" s="60" t="s">
        <v>479</v>
      </c>
      <c r="E24" s="283" t="s">
        <v>563</v>
      </c>
      <c r="F24" s="264" t="s">
        <v>69</v>
      </c>
      <c r="G24" s="258">
        <f>G27</f>
        <v>34</v>
      </c>
      <c r="H24" s="255" t="s">
        <v>85</v>
      </c>
      <c r="I24" s="255" t="s">
        <v>268</v>
      </c>
      <c r="J24" s="255" t="s">
        <v>268</v>
      </c>
      <c r="K24" s="78" t="s">
        <v>282</v>
      </c>
      <c r="L24" s="78"/>
      <c r="M24" s="78">
        <f>M27</f>
        <v>3400</v>
      </c>
      <c r="N24" s="78">
        <f t="shared" ref="N24:O24" si="5">N27</f>
        <v>0</v>
      </c>
      <c r="O24" s="78">
        <f t="shared" si="5"/>
        <v>0</v>
      </c>
    </row>
    <row r="25" spans="1:15" s="28" customFormat="1" ht="60" customHeight="1" x14ac:dyDescent="0.25">
      <c r="A25" s="256"/>
      <c r="B25" s="256"/>
      <c r="C25" s="265"/>
      <c r="D25" s="60"/>
      <c r="E25" s="284"/>
      <c r="F25" s="265"/>
      <c r="G25" s="259"/>
      <c r="H25" s="256"/>
      <c r="I25" s="256"/>
      <c r="J25" s="256"/>
      <c r="K25" s="78" t="s">
        <v>283</v>
      </c>
      <c r="L25" s="78"/>
      <c r="M25" s="78">
        <f>M27</f>
        <v>3400</v>
      </c>
      <c r="N25" s="78">
        <f t="shared" ref="N25:O25" si="6">N27</f>
        <v>0</v>
      </c>
      <c r="O25" s="78">
        <f t="shared" si="6"/>
        <v>0</v>
      </c>
    </row>
    <row r="26" spans="1:15" s="28" customFormat="1" ht="60" customHeight="1" x14ac:dyDescent="0.25">
      <c r="A26" s="257"/>
      <c r="B26" s="257"/>
      <c r="C26" s="266"/>
      <c r="D26" s="60"/>
      <c r="E26" s="288"/>
      <c r="F26" s="266"/>
      <c r="G26" s="260"/>
      <c r="H26" s="257"/>
      <c r="I26" s="257"/>
      <c r="J26" s="257"/>
      <c r="K26" s="78" t="s">
        <v>284</v>
      </c>
      <c r="L26" s="78"/>
      <c r="M26" s="78">
        <v>0</v>
      </c>
      <c r="N26" s="166">
        <v>0</v>
      </c>
      <c r="O26" s="78">
        <v>0</v>
      </c>
    </row>
    <row r="27" spans="1:15" s="28" customFormat="1" ht="57" customHeight="1" x14ac:dyDescent="0.2">
      <c r="A27" s="190" t="s">
        <v>59</v>
      </c>
      <c r="B27" s="190" t="s">
        <v>478</v>
      </c>
      <c r="C27" s="188" t="s">
        <v>383</v>
      </c>
      <c r="D27" s="199" t="s">
        <v>565</v>
      </c>
      <c r="E27" s="198" t="s">
        <v>566</v>
      </c>
      <c r="F27" s="189" t="s">
        <v>69</v>
      </c>
      <c r="G27" s="189">
        <v>34</v>
      </c>
      <c r="H27" s="190" t="s">
        <v>197</v>
      </c>
      <c r="I27" s="190" t="s">
        <v>85</v>
      </c>
      <c r="J27" s="190" t="s">
        <v>85</v>
      </c>
      <c r="K27" s="79" t="s">
        <v>283</v>
      </c>
      <c r="L27" s="79"/>
      <c r="M27" s="79">
        <v>3400</v>
      </c>
      <c r="N27" s="90">
        <v>0</v>
      </c>
      <c r="O27" s="90">
        <v>0</v>
      </c>
    </row>
    <row r="28" spans="1:15" s="28" customFormat="1" ht="31.5" customHeight="1" x14ac:dyDescent="0.25">
      <c r="A28" s="255" t="s">
        <v>59</v>
      </c>
      <c r="B28" s="255" t="s">
        <v>478</v>
      </c>
      <c r="C28" s="264" t="s">
        <v>13</v>
      </c>
      <c r="D28" s="283" t="s">
        <v>479</v>
      </c>
      <c r="E28" s="270" t="s">
        <v>564</v>
      </c>
      <c r="F28" s="264" t="s">
        <v>69</v>
      </c>
      <c r="G28" s="258">
        <f>G31</f>
        <v>34</v>
      </c>
      <c r="H28" s="255" t="s">
        <v>85</v>
      </c>
      <c r="I28" s="255" t="s">
        <v>268</v>
      </c>
      <c r="J28" s="255" t="s">
        <v>268</v>
      </c>
      <c r="K28" s="78" t="s">
        <v>282</v>
      </c>
      <c r="L28" s="78"/>
      <c r="M28" s="78">
        <f>M31</f>
        <v>6120</v>
      </c>
      <c r="N28" s="78">
        <f t="shared" ref="N28:O28" si="7">N31</f>
        <v>0</v>
      </c>
      <c r="O28" s="78">
        <f t="shared" si="7"/>
        <v>0</v>
      </c>
    </row>
    <row r="29" spans="1:15" s="28" customFormat="1" ht="31.5" customHeight="1" x14ac:dyDescent="0.25">
      <c r="A29" s="256"/>
      <c r="B29" s="256"/>
      <c r="C29" s="265"/>
      <c r="D29" s="284"/>
      <c r="E29" s="271"/>
      <c r="F29" s="265"/>
      <c r="G29" s="259"/>
      <c r="H29" s="256"/>
      <c r="I29" s="256"/>
      <c r="J29" s="256"/>
      <c r="K29" s="78" t="s">
        <v>283</v>
      </c>
      <c r="L29" s="78"/>
      <c r="M29" s="78">
        <f>M31</f>
        <v>6120</v>
      </c>
      <c r="N29" s="78">
        <f t="shared" ref="N29:O29" si="8">N31</f>
        <v>0</v>
      </c>
      <c r="O29" s="78">
        <f t="shared" si="8"/>
        <v>0</v>
      </c>
    </row>
    <row r="30" spans="1:15" s="28" customFormat="1" ht="31.5" customHeight="1" x14ac:dyDescent="0.25">
      <c r="A30" s="257"/>
      <c r="B30" s="257"/>
      <c r="C30" s="266"/>
      <c r="D30" s="288"/>
      <c r="E30" s="272"/>
      <c r="F30" s="266"/>
      <c r="G30" s="260"/>
      <c r="H30" s="257"/>
      <c r="I30" s="257"/>
      <c r="J30" s="257"/>
      <c r="K30" s="78" t="s">
        <v>284</v>
      </c>
      <c r="L30" s="78"/>
      <c r="M30" s="78">
        <v>0</v>
      </c>
      <c r="N30" s="166">
        <v>0</v>
      </c>
      <c r="O30" s="78">
        <v>0</v>
      </c>
    </row>
    <row r="31" spans="1:15" s="28" customFormat="1" ht="49.5" customHeight="1" x14ac:dyDescent="0.2">
      <c r="A31" s="190" t="s">
        <v>59</v>
      </c>
      <c r="B31" s="190" t="s">
        <v>478</v>
      </c>
      <c r="C31" s="188" t="s">
        <v>383</v>
      </c>
      <c r="D31" s="199" t="s">
        <v>567</v>
      </c>
      <c r="E31" s="198" t="s">
        <v>568</v>
      </c>
      <c r="F31" s="189" t="s">
        <v>69</v>
      </c>
      <c r="G31" s="189">
        <v>34</v>
      </c>
      <c r="H31" s="190" t="s">
        <v>197</v>
      </c>
      <c r="I31" s="190" t="s">
        <v>85</v>
      </c>
      <c r="J31" s="190" t="s">
        <v>85</v>
      </c>
      <c r="K31" s="79" t="s">
        <v>283</v>
      </c>
      <c r="L31" s="79"/>
      <c r="M31" s="79">
        <v>6120</v>
      </c>
      <c r="N31" s="90">
        <v>0</v>
      </c>
      <c r="O31" s="90">
        <v>0</v>
      </c>
    </row>
    <row r="32" spans="1:15" s="28" customFormat="1" ht="31.5" customHeight="1" x14ac:dyDescent="0.25">
      <c r="A32" s="255" t="s">
        <v>59</v>
      </c>
      <c r="B32" s="255" t="s">
        <v>487</v>
      </c>
      <c r="C32" s="264" t="s">
        <v>13</v>
      </c>
      <c r="D32" s="60" t="s">
        <v>486</v>
      </c>
      <c r="E32" s="270" t="s">
        <v>244</v>
      </c>
      <c r="F32" s="264" t="s">
        <v>69</v>
      </c>
      <c r="G32" s="258">
        <v>2050</v>
      </c>
      <c r="H32" s="255" t="s">
        <v>85</v>
      </c>
      <c r="I32" s="255" t="s">
        <v>278</v>
      </c>
      <c r="J32" s="255" t="s">
        <v>278</v>
      </c>
      <c r="K32" s="78" t="s">
        <v>282</v>
      </c>
      <c r="L32" s="78">
        <f>M32+N32+O32</f>
        <v>561935.99</v>
      </c>
      <c r="M32" s="78">
        <f>M35</f>
        <v>182644.56</v>
      </c>
      <c r="N32" s="78">
        <f t="shared" ref="N32:O32" si="9">N35</f>
        <v>182644.56</v>
      </c>
      <c r="O32" s="78">
        <f t="shared" si="9"/>
        <v>196646.87</v>
      </c>
    </row>
    <row r="33" spans="1:17" s="28" customFormat="1" ht="31.5" customHeight="1" x14ac:dyDescent="0.25">
      <c r="A33" s="256"/>
      <c r="B33" s="256"/>
      <c r="C33" s="265"/>
      <c r="D33" s="60"/>
      <c r="E33" s="271"/>
      <c r="F33" s="265"/>
      <c r="G33" s="259"/>
      <c r="H33" s="256"/>
      <c r="I33" s="256"/>
      <c r="J33" s="256"/>
      <c r="K33" s="78" t="s">
        <v>283</v>
      </c>
      <c r="L33" s="78"/>
      <c r="M33" s="78">
        <f>M35</f>
        <v>182644.56</v>
      </c>
      <c r="N33" s="78">
        <f t="shared" ref="N33:O33" si="10">N35</f>
        <v>182644.56</v>
      </c>
      <c r="O33" s="78">
        <f t="shared" si="10"/>
        <v>196646.87</v>
      </c>
    </row>
    <row r="34" spans="1:17" s="28" customFormat="1" ht="31.5" customHeight="1" x14ac:dyDescent="0.25">
      <c r="A34" s="257"/>
      <c r="B34" s="257"/>
      <c r="C34" s="266"/>
      <c r="D34" s="60"/>
      <c r="E34" s="272"/>
      <c r="F34" s="266"/>
      <c r="G34" s="260"/>
      <c r="H34" s="257"/>
      <c r="I34" s="257"/>
      <c r="J34" s="257"/>
      <c r="K34" s="78" t="s">
        <v>284</v>
      </c>
      <c r="L34" s="78"/>
      <c r="M34" s="78">
        <v>0</v>
      </c>
      <c r="N34" s="166">
        <v>0</v>
      </c>
      <c r="O34" s="78">
        <v>0</v>
      </c>
    </row>
    <row r="35" spans="1:17" s="28" customFormat="1" ht="54.75" customHeight="1" x14ac:dyDescent="0.2">
      <c r="A35" s="37" t="s">
        <v>59</v>
      </c>
      <c r="B35" s="37" t="s">
        <v>487</v>
      </c>
      <c r="C35" s="44" t="s">
        <v>383</v>
      </c>
      <c r="D35" s="178" t="s">
        <v>488</v>
      </c>
      <c r="E35" s="31" t="s">
        <v>239</v>
      </c>
      <c r="F35" s="39" t="s">
        <v>69</v>
      </c>
      <c r="G35" s="179">
        <v>2050</v>
      </c>
      <c r="H35" s="37" t="s">
        <v>197</v>
      </c>
      <c r="I35" s="37" t="s">
        <v>85</v>
      </c>
      <c r="J35" s="37" t="s">
        <v>85</v>
      </c>
      <c r="K35" s="79" t="s">
        <v>283</v>
      </c>
      <c r="L35" s="80">
        <f>M35</f>
        <v>182644.56</v>
      </c>
      <c r="M35" s="90">
        <v>182644.56</v>
      </c>
      <c r="N35" s="180">
        <v>182644.56</v>
      </c>
      <c r="O35" s="90">
        <v>196646.87</v>
      </c>
    </row>
    <row r="36" spans="1:17" s="54" customFormat="1" ht="128.25" customHeight="1" x14ac:dyDescent="0.3">
      <c r="A36" s="255" t="s">
        <v>59</v>
      </c>
      <c r="B36" s="255" t="s">
        <v>482</v>
      </c>
      <c r="C36" s="264" t="s">
        <v>13</v>
      </c>
      <c r="D36" s="267" t="s">
        <v>483</v>
      </c>
      <c r="E36" s="48" t="s">
        <v>242</v>
      </c>
      <c r="F36" s="193" t="s">
        <v>69</v>
      </c>
      <c r="G36" s="51">
        <f>SUM(G39:G39)</f>
        <v>28296</v>
      </c>
      <c r="H36" s="50" t="s">
        <v>85</v>
      </c>
      <c r="I36" s="51">
        <v>27920</v>
      </c>
      <c r="J36" s="51">
        <v>27920</v>
      </c>
      <c r="K36" s="78" t="s">
        <v>282</v>
      </c>
      <c r="L36" s="76">
        <f>SUM(L39:L39)</f>
        <v>5471.7878099999998</v>
      </c>
      <c r="M36" s="97">
        <f>M39+M40+M41+M42</f>
        <v>356216.98791999999</v>
      </c>
      <c r="N36" s="97">
        <f t="shared" ref="N36:O36" si="11">N39+N40+N41+N42</f>
        <v>360966.98061000003</v>
      </c>
      <c r="O36" s="97">
        <f t="shared" si="11"/>
        <v>371266.59616000002</v>
      </c>
    </row>
    <row r="37" spans="1:17" s="54" customFormat="1" ht="71.25" customHeight="1" x14ac:dyDescent="0.3">
      <c r="A37" s="256"/>
      <c r="B37" s="256"/>
      <c r="C37" s="265"/>
      <c r="D37" s="268"/>
      <c r="E37" s="283" t="s">
        <v>243</v>
      </c>
      <c r="F37" s="264" t="s">
        <v>69</v>
      </c>
      <c r="G37" s="258"/>
      <c r="H37" s="326" t="s">
        <v>85</v>
      </c>
      <c r="I37" s="258"/>
      <c r="J37" s="258"/>
      <c r="K37" s="78" t="s">
        <v>283</v>
      </c>
      <c r="L37" s="76"/>
      <c r="M37" s="97">
        <f>M39+M41</f>
        <v>355852.723</v>
      </c>
      <c r="N37" s="97">
        <f t="shared" ref="N37:O37" si="12">N39+N41</f>
        <v>360594.08600000001</v>
      </c>
      <c r="O37" s="97">
        <f t="shared" si="12"/>
        <v>370895.03700000001</v>
      </c>
      <c r="Q37" s="196"/>
    </row>
    <row r="38" spans="1:17" s="54" customFormat="1" ht="71.25" customHeight="1" x14ac:dyDescent="0.3">
      <c r="A38" s="187"/>
      <c r="B38" s="187"/>
      <c r="C38" s="191"/>
      <c r="D38" s="192"/>
      <c r="E38" s="288"/>
      <c r="F38" s="266"/>
      <c r="G38" s="260"/>
      <c r="H38" s="328"/>
      <c r="I38" s="260"/>
      <c r="J38" s="260"/>
      <c r="K38" s="78" t="s">
        <v>284</v>
      </c>
      <c r="L38" s="76"/>
      <c r="M38" s="97">
        <f>M40+M42</f>
        <v>364.26492000000002</v>
      </c>
      <c r="N38" s="97">
        <f t="shared" ref="N38:O38" si="13">N40+N42</f>
        <v>372.89461</v>
      </c>
      <c r="O38" s="97">
        <f t="shared" si="13"/>
        <v>371.55916000000002</v>
      </c>
      <c r="Q38" s="196"/>
    </row>
    <row r="39" spans="1:17" s="54" customFormat="1" ht="36.75" customHeight="1" x14ac:dyDescent="0.25">
      <c r="A39" s="245" t="s">
        <v>59</v>
      </c>
      <c r="B39" s="245" t="s">
        <v>482</v>
      </c>
      <c r="C39" s="247" t="s">
        <v>383</v>
      </c>
      <c r="D39" s="247" t="s">
        <v>485</v>
      </c>
      <c r="E39" s="247" t="s">
        <v>182</v>
      </c>
      <c r="F39" s="289" t="s">
        <v>69</v>
      </c>
      <c r="G39" s="324">
        <v>28296</v>
      </c>
      <c r="H39" s="245" t="s">
        <v>197</v>
      </c>
      <c r="I39" s="324" t="s">
        <v>571</v>
      </c>
      <c r="J39" s="324" t="s">
        <v>572</v>
      </c>
      <c r="K39" s="79" t="s">
        <v>283</v>
      </c>
      <c r="L39" s="80">
        <v>5471.7878099999998</v>
      </c>
      <c r="M39" s="79">
        <v>343820.75300000003</v>
      </c>
      <c r="N39" s="90">
        <v>348056.20600000001</v>
      </c>
      <c r="O39" s="90">
        <v>357830.967</v>
      </c>
    </row>
    <row r="40" spans="1:17" s="54" customFormat="1" ht="36.75" customHeight="1" x14ac:dyDescent="0.25">
      <c r="A40" s="246"/>
      <c r="B40" s="246"/>
      <c r="C40" s="248"/>
      <c r="D40" s="248"/>
      <c r="E40" s="248"/>
      <c r="F40" s="290"/>
      <c r="G40" s="325"/>
      <c r="H40" s="246"/>
      <c r="I40" s="325"/>
      <c r="J40" s="325"/>
      <c r="K40" s="79" t="s">
        <v>562</v>
      </c>
      <c r="L40" s="80"/>
      <c r="M40" s="79">
        <v>344.16492</v>
      </c>
      <c r="N40" s="90">
        <v>348.40460999999999</v>
      </c>
      <c r="O40" s="90">
        <v>358.18916000000002</v>
      </c>
    </row>
    <row r="41" spans="1:17" s="28" customFormat="1" ht="48.75" customHeight="1" x14ac:dyDescent="0.2">
      <c r="A41" s="245" t="s">
        <v>59</v>
      </c>
      <c r="B41" s="245" t="s">
        <v>482</v>
      </c>
      <c r="C41" s="247" t="s">
        <v>383</v>
      </c>
      <c r="D41" s="247" t="s">
        <v>485</v>
      </c>
      <c r="E41" s="247" t="s">
        <v>484</v>
      </c>
      <c r="F41" s="289" t="s">
        <v>69</v>
      </c>
      <c r="G41" s="324">
        <v>899</v>
      </c>
      <c r="H41" s="245" t="s">
        <v>197</v>
      </c>
      <c r="I41" s="324">
        <v>899</v>
      </c>
      <c r="J41" s="324">
        <v>899</v>
      </c>
      <c r="K41" s="79" t="s">
        <v>283</v>
      </c>
      <c r="L41" s="80">
        <v>41.555959999999999</v>
      </c>
      <c r="M41" s="79">
        <v>12031.97</v>
      </c>
      <c r="N41" s="90">
        <v>12537.88</v>
      </c>
      <c r="O41" s="90">
        <v>13064.07</v>
      </c>
    </row>
    <row r="42" spans="1:17" s="28" customFormat="1" ht="48.75" customHeight="1" x14ac:dyDescent="0.2">
      <c r="A42" s="246"/>
      <c r="B42" s="246"/>
      <c r="C42" s="248"/>
      <c r="D42" s="248"/>
      <c r="E42" s="248"/>
      <c r="F42" s="290"/>
      <c r="G42" s="325"/>
      <c r="H42" s="246"/>
      <c r="I42" s="325"/>
      <c r="J42" s="325"/>
      <c r="K42" s="79" t="s">
        <v>284</v>
      </c>
      <c r="L42" s="197"/>
      <c r="M42" s="79">
        <v>20.100000000000001</v>
      </c>
      <c r="N42" s="90">
        <v>24.490000000000002</v>
      </c>
      <c r="O42" s="90">
        <v>13.37</v>
      </c>
    </row>
    <row r="43" spans="1:17" ht="32.25" customHeight="1" x14ac:dyDescent="0.25">
      <c r="A43" s="255" t="s">
        <v>59</v>
      </c>
      <c r="B43" s="264" t="s">
        <v>13</v>
      </c>
      <c r="C43" s="264" t="s">
        <v>13</v>
      </c>
      <c r="D43" s="267" t="s">
        <v>464</v>
      </c>
      <c r="E43" s="270" t="s">
        <v>187</v>
      </c>
      <c r="F43" s="264" t="s">
        <v>101</v>
      </c>
      <c r="G43" s="264">
        <f>G48+G49</f>
        <v>2</v>
      </c>
      <c r="H43" s="255" t="s">
        <v>85</v>
      </c>
      <c r="I43" s="255" t="s">
        <v>268</v>
      </c>
      <c r="J43" s="255" t="s">
        <v>268</v>
      </c>
      <c r="K43" s="78" t="s">
        <v>282</v>
      </c>
      <c r="L43" s="315">
        <f>SUM(L46:L51)</f>
        <v>13243.74</v>
      </c>
      <c r="M43" s="78">
        <f>M46+M47+M49+M51</f>
        <v>58111.75</v>
      </c>
      <c r="N43" s="78">
        <f>N46+N47+N49+N51</f>
        <v>0</v>
      </c>
      <c r="O43" s="78">
        <f>O46+O47+O49+O51</f>
        <v>9739.9500000000007</v>
      </c>
    </row>
    <row r="44" spans="1:17" ht="32.25" customHeight="1" x14ac:dyDescent="0.25">
      <c r="A44" s="256"/>
      <c r="B44" s="265"/>
      <c r="C44" s="265"/>
      <c r="D44" s="268"/>
      <c r="E44" s="272"/>
      <c r="F44" s="266"/>
      <c r="G44" s="266"/>
      <c r="H44" s="256"/>
      <c r="I44" s="257"/>
      <c r="J44" s="257"/>
      <c r="K44" s="78" t="s">
        <v>283</v>
      </c>
      <c r="L44" s="316"/>
      <c r="M44" s="78">
        <v>0</v>
      </c>
      <c r="N44" s="78">
        <v>0</v>
      </c>
      <c r="O44" s="78">
        <v>0</v>
      </c>
    </row>
    <row r="45" spans="1:17" ht="48" customHeight="1" x14ac:dyDescent="0.25">
      <c r="A45" s="257"/>
      <c r="B45" s="266"/>
      <c r="C45" s="266"/>
      <c r="D45" s="269"/>
      <c r="E45" s="48" t="s">
        <v>250</v>
      </c>
      <c r="F45" s="47" t="s">
        <v>101</v>
      </c>
      <c r="G45" s="47">
        <f>G46+G47+G50+G51</f>
        <v>14</v>
      </c>
      <c r="H45" s="257"/>
      <c r="I45" s="49" t="s">
        <v>268</v>
      </c>
      <c r="J45" s="49" t="s">
        <v>569</v>
      </c>
      <c r="K45" s="78" t="s">
        <v>284</v>
      </c>
      <c r="L45" s="317"/>
      <c r="M45" s="78">
        <f>M46+M47+M49+M51</f>
        <v>58111.75</v>
      </c>
      <c r="N45" s="78">
        <f>N46+N47+N49+N51</f>
        <v>0</v>
      </c>
      <c r="O45" s="78">
        <f>O46+O47+O49+O51</f>
        <v>9739.9500000000007</v>
      </c>
    </row>
    <row r="46" spans="1:17" ht="34.5" customHeight="1" x14ac:dyDescent="0.25">
      <c r="A46" s="37" t="s">
        <v>59</v>
      </c>
      <c r="B46" s="37" t="s">
        <v>489</v>
      </c>
      <c r="C46" s="44" t="s">
        <v>83</v>
      </c>
      <c r="D46" s="177" t="s">
        <v>105</v>
      </c>
      <c r="E46" s="31" t="s">
        <v>250</v>
      </c>
      <c r="F46" s="39" t="s">
        <v>101</v>
      </c>
      <c r="G46" s="39">
        <v>2</v>
      </c>
      <c r="H46" s="37" t="s">
        <v>197</v>
      </c>
      <c r="I46" s="37" t="s">
        <v>85</v>
      </c>
      <c r="J46" s="37" t="s">
        <v>85</v>
      </c>
      <c r="K46" s="79" t="s">
        <v>284</v>
      </c>
      <c r="L46" s="80">
        <v>0</v>
      </c>
      <c r="M46" s="79">
        <v>96.05</v>
      </c>
      <c r="N46" s="79">
        <v>0</v>
      </c>
      <c r="O46" s="200">
        <v>0</v>
      </c>
    </row>
    <row r="47" spans="1:17" ht="27" customHeight="1" x14ac:dyDescent="0.25">
      <c r="A47" s="245" t="s">
        <v>59</v>
      </c>
      <c r="B47" s="245" t="s">
        <v>490</v>
      </c>
      <c r="C47" s="247" t="s">
        <v>83</v>
      </c>
      <c r="D47" s="234" t="s">
        <v>258</v>
      </c>
      <c r="E47" s="31" t="s">
        <v>250</v>
      </c>
      <c r="F47" s="39" t="s">
        <v>101</v>
      </c>
      <c r="G47" s="39">
        <v>4</v>
      </c>
      <c r="H47" s="37" t="s">
        <v>197</v>
      </c>
      <c r="I47" s="37" t="s">
        <v>268</v>
      </c>
      <c r="J47" s="37" t="s">
        <v>268</v>
      </c>
      <c r="K47" s="305" t="s">
        <v>284</v>
      </c>
      <c r="L47" s="80">
        <v>0</v>
      </c>
      <c r="M47" s="297">
        <v>17700</v>
      </c>
      <c r="N47" s="297">
        <v>0</v>
      </c>
      <c r="O47" s="297">
        <v>5100</v>
      </c>
    </row>
    <row r="48" spans="1:17" ht="18.75" customHeight="1" x14ac:dyDescent="0.25">
      <c r="A48" s="246"/>
      <c r="B48" s="246"/>
      <c r="C48" s="248"/>
      <c r="D48" s="235"/>
      <c r="E48" s="31" t="s">
        <v>187</v>
      </c>
      <c r="F48" s="39" t="s">
        <v>101</v>
      </c>
      <c r="G48" s="39">
        <v>1</v>
      </c>
      <c r="H48" s="37" t="s">
        <v>197</v>
      </c>
      <c r="I48" s="37" t="s">
        <v>268</v>
      </c>
      <c r="J48" s="37" t="s">
        <v>271</v>
      </c>
      <c r="K48" s="306"/>
      <c r="L48" s="80"/>
      <c r="M48" s="298"/>
      <c r="N48" s="298"/>
      <c r="O48" s="298"/>
    </row>
    <row r="49" spans="1:15" ht="18" customHeight="1" x14ac:dyDescent="0.25">
      <c r="A49" s="245" t="s">
        <v>59</v>
      </c>
      <c r="B49" s="245" t="s">
        <v>491</v>
      </c>
      <c r="C49" s="247" t="s">
        <v>176</v>
      </c>
      <c r="D49" s="234" t="s">
        <v>180</v>
      </c>
      <c r="E49" s="31" t="s">
        <v>187</v>
      </c>
      <c r="F49" s="39" t="s">
        <v>101</v>
      </c>
      <c r="G49" s="39">
        <v>1</v>
      </c>
      <c r="H49" s="37" t="s">
        <v>259</v>
      </c>
      <c r="I49" s="37" t="s">
        <v>85</v>
      </c>
      <c r="J49" s="37" t="s">
        <v>85</v>
      </c>
      <c r="K49" s="305" t="s">
        <v>284</v>
      </c>
      <c r="L49" s="80">
        <v>43.74</v>
      </c>
      <c r="M49" s="297">
        <v>24715.7</v>
      </c>
      <c r="N49" s="297">
        <v>0</v>
      </c>
      <c r="O49" s="297">
        <v>4639.95</v>
      </c>
    </row>
    <row r="50" spans="1:15" ht="29.25" customHeight="1" x14ac:dyDescent="0.25">
      <c r="A50" s="246"/>
      <c r="B50" s="246"/>
      <c r="C50" s="248"/>
      <c r="D50" s="235"/>
      <c r="E50" s="31" t="s">
        <v>250</v>
      </c>
      <c r="F50" s="39" t="s">
        <v>101</v>
      </c>
      <c r="G50" s="39">
        <v>4</v>
      </c>
      <c r="H50" s="37" t="s">
        <v>197</v>
      </c>
      <c r="I50" s="37" t="s">
        <v>268</v>
      </c>
      <c r="J50" s="37" t="s">
        <v>271</v>
      </c>
      <c r="K50" s="306"/>
      <c r="L50" s="80"/>
      <c r="M50" s="298"/>
      <c r="N50" s="298"/>
      <c r="O50" s="298"/>
    </row>
    <row r="51" spans="1:15" ht="30.75" customHeight="1" x14ac:dyDescent="0.25">
      <c r="A51" s="37" t="s">
        <v>59</v>
      </c>
      <c r="B51" s="37" t="s">
        <v>319</v>
      </c>
      <c r="C51" s="44" t="s">
        <v>178</v>
      </c>
      <c r="D51" s="177" t="s">
        <v>181</v>
      </c>
      <c r="E51" s="31" t="s">
        <v>250</v>
      </c>
      <c r="F51" s="39" t="s">
        <v>101</v>
      </c>
      <c r="G51" s="39">
        <v>4</v>
      </c>
      <c r="H51" s="37" t="s">
        <v>197</v>
      </c>
      <c r="I51" s="37" t="s">
        <v>85</v>
      </c>
      <c r="J51" s="37" t="s">
        <v>85</v>
      </c>
      <c r="K51" s="79" t="s">
        <v>284</v>
      </c>
      <c r="L51" s="79">
        <v>13200</v>
      </c>
      <c r="M51" s="79">
        <v>15600</v>
      </c>
      <c r="N51" s="79">
        <v>0</v>
      </c>
      <c r="O51" s="79">
        <v>0</v>
      </c>
    </row>
    <row r="52" spans="1:15" ht="45.75" customHeight="1" x14ac:dyDescent="0.25">
      <c r="A52" s="255" t="s">
        <v>59</v>
      </c>
      <c r="B52" s="255" t="s">
        <v>298</v>
      </c>
      <c r="C52" s="264" t="s">
        <v>13</v>
      </c>
      <c r="D52" s="329" t="s">
        <v>494</v>
      </c>
      <c r="E52" s="283" t="s">
        <v>493</v>
      </c>
      <c r="F52" s="264" t="s">
        <v>101</v>
      </c>
      <c r="G52" s="264">
        <f>G55+G56</f>
        <v>2625</v>
      </c>
      <c r="H52" s="255" t="s">
        <v>85</v>
      </c>
      <c r="I52" s="255" t="s">
        <v>268</v>
      </c>
      <c r="J52" s="255" t="s">
        <v>268</v>
      </c>
      <c r="K52" s="143" t="s">
        <v>282</v>
      </c>
      <c r="L52" s="78">
        <f>M52+N52+O52</f>
        <v>28443.996999999999</v>
      </c>
      <c r="M52" s="78">
        <f>M55+M56</f>
        <v>28443.996999999999</v>
      </c>
      <c r="N52" s="78">
        <f t="shared" ref="N52:O52" si="14">N55+N56</f>
        <v>0</v>
      </c>
      <c r="O52" s="78">
        <f t="shared" si="14"/>
        <v>0</v>
      </c>
    </row>
    <row r="53" spans="1:15" ht="45.75" customHeight="1" x14ac:dyDescent="0.25">
      <c r="A53" s="256"/>
      <c r="B53" s="256"/>
      <c r="C53" s="265"/>
      <c r="D53" s="330"/>
      <c r="E53" s="284"/>
      <c r="F53" s="265"/>
      <c r="G53" s="265"/>
      <c r="H53" s="256"/>
      <c r="I53" s="256"/>
      <c r="J53" s="256"/>
      <c r="K53" s="143" t="s">
        <v>283</v>
      </c>
      <c r="L53" s="78"/>
      <c r="M53" s="78">
        <f>M55+M56</f>
        <v>28443.996999999999</v>
      </c>
      <c r="N53" s="78">
        <f t="shared" ref="N53:O53" si="15">N55+N56</f>
        <v>0</v>
      </c>
      <c r="O53" s="78">
        <f t="shared" si="15"/>
        <v>0</v>
      </c>
    </row>
    <row r="54" spans="1:15" ht="45.75" customHeight="1" x14ac:dyDescent="0.25">
      <c r="A54" s="257"/>
      <c r="B54" s="257"/>
      <c r="C54" s="266"/>
      <c r="D54" s="331"/>
      <c r="E54" s="288"/>
      <c r="F54" s="266"/>
      <c r="G54" s="266"/>
      <c r="H54" s="257"/>
      <c r="I54" s="257"/>
      <c r="J54" s="257"/>
      <c r="K54" s="143" t="s">
        <v>284</v>
      </c>
      <c r="L54" s="78"/>
      <c r="M54" s="78">
        <v>0</v>
      </c>
      <c r="N54" s="78">
        <v>0</v>
      </c>
      <c r="O54" s="78">
        <v>0</v>
      </c>
    </row>
    <row r="55" spans="1:15" s="28" customFormat="1" ht="35.25" customHeight="1" x14ac:dyDescent="0.2">
      <c r="A55" s="37" t="s">
        <v>59</v>
      </c>
      <c r="B55" s="37" t="s">
        <v>298</v>
      </c>
      <c r="C55" s="44" t="s">
        <v>179</v>
      </c>
      <c r="D55" s="87" t="s">
        <v>492</v>
      </c>
      <c r="E55" s="84" t="s">
        <v>263</v>
      </c>
      <c r="F55" s="85" t="s">
        <v>101</v>
      </c>
      <c r="G55" s="85">
        <v>900</v>
      </c>
      <c r="H55" s="37" t="s">
        <v>197</v>
      </c>
      <c r="I55" s="37" t="s">
        <v>85</v>
      </c>
      <c r="J55" s="37" t="s">
        <v>85</v>
      </c>
      <c r="K55" s="79" t="s">
        <v>283</v>
      </c>
      <c r="L55" s="80">
        <f>M55</f>
        <v>10296.43</v>
      </c>
      <c r="M55" s="79">
        <v>10296.43</v>
      </c>
      <c r="N55" s="90">
        <v>0</v>
      </c>
      <c r="O55" s="90">
        <v>0</v>
      </c>
    </row>
    <row r="56" spans="1:15" s="28" customFormat="1" ht="33.75" customHeight="1" x14ac:dyDescent="0.2">
      <c r="A56" s="37" t="s">
        <v>59</v>
      </c>
      <c r="B56" s="37" t="s">
        <v>298</v>
      </c>
      <c r="C56" s="44" t="s">
        <v>173</v>
      </c>
      <c r="D56" s="87" t="s">
        <v>492</v>
      </c>
      <c r="E56" s="84" t="s">
        <v>263</v>
      </c>
      <c r="F56" s="85" t="s">
        <v>101</v>
      </c>
      <c r="G56" s="85">
        <v>1725</v>
      </c>
      <c r="H56" s="37" t="s">
        <v>216</v>
      </c>
      <c r="I56" s="37" t="s">
        <v>85</v>
      </c>
      <c r="J56" s="37" t="s">
        <v>85</v>
      </c>
      <c r="K56" s="79" t="s">
        <v>283</v>
      </c>
      <c r="L56" s="80">
        <f t="shared" ref="L56" si="16">M56</f>
        <v>18147.566999999999</v>
      </c>
      <c r="M56" s="79">
        <v>18147.566999999999</v>
      </c>
      <c r="N56" s="90">
        <v>0</v>
      </c>
      <c r="O56" s="90">
        <v>0</v>
      </c>
    </row>
    <row r="57" spans="1:15" ht="57" customHeight="1" x14ac:dyDescent="0.25">
      <c r="A57" s="255" t="s">
        <v>59</v>
      </c>
      <c r="B57" s="255" t="s">
        <v>298</v>
      </c>
      <c r="C57" s="264" t="s">
        <v>13</v>
      </c>
      <c r="D57" s="267" t="s">
        <v>397</v>
      </c>
      <c r="E57" s="283" t="s">
        <v>214</v>
      </c>
      <c r="F57" s="264" t="s">
        <v>101</v>
      </c>
      <c r="G57" s="264">
        <f>SUM(G60:G113)</f>
        <v>27</v>
      </c>
      <c r="H57" s="255" t="s">
        <v>85</v>
      </c>
      <c r="I57" s="255" t="s">
        <v>268</v>
      </c>
      <c r="J57" s="255" t="s">
        <v>268</v>
      </c>
      <c r="K57" s="78" t="s">
        <v>282</v>
      </c>
      <c r="L57" s="78">
        <f>SUM(L62:L70)</f>
        <v>5866.2454000000007</v>
      </c>
      <c r="M57" s="78">
        <f>M58+M59</f>
        <v>53104.400799999996</v>
      </c>
      <c r="N57" s="78">
        <f t="shared" ref="N57:O57" si="17">N58+N59</f>
        <v>0</v>
      </c>
      <c r="O57" s="78">
        <f t="shared" si="17"/>
        <v>0</v>
      </c>
    </row>
    <row r="58" spans="1:15" ht="57" customHeight="1" x14ac:dyDescent="0.25">
      <c r="A58" s="256"/>
      <c r="B58" s="256"/>
      <c r="C58" s="265"/>
      <c r="D58" s="268"/>
      <c r="E58" s="284"/>
      <c r="F58" s="265"/>
      <c r="G58" s="265"/>
      <c r="H58" s="256"/>
      <c r="I58" s="256"/>
      <c r="J58" s="256"/>
      <c r="K58" s="78" t="s">
        <v>283</v>
      </c>
      <c r="L58" s="78"/>
      <c r="M58" s="78">
        <f>M60+M62+M64+M66+M68+M70+M72+M74+M76+M78+M80+M82+M84+M86+M88+M90+M92+M94+M96+M98+M100+M102+M104+M106+M108+M110+M112</f>
        <v>53104.400799999996</v>
      </c>
      <c r="N58" s="78">
        <f t="shared" ref="N58:O58" si="18">N60+N62+N64+N66+N68+N70+N72+N74+N76+N78+N80+N82+N84+N86+N88+N90+N92+N94+N96+N98+N100+N102+N104+N106+N108+N110+N112</f>
        <v>0</v>
      </c>
      <c r="O58" s="78">
        <f t="shared" si="18"/>
        <v>0</v>
      </c>
    </row>
    <row r="59" spans="1:15" ht="57" customHeight="1" x14ac:dyDescent="0.25">
      <c r="A59" s="257"/>
      <c r="B59" s="257"/>
      <c r="C59" s="266"/>
      <c r="D59" s="269"/>
      <c r="E59" s="288"/>
      <c r="F59" s="266"/>
      <c r="G59" s="266"/>
      <c r="H59" s="257"/>
      <c r="I59" s="257"/>
      <c r="J59" s="257"/>
      <c r="K59" s="78" t="s">
        <v>284</v>
      </c>
      <c r="L59" s="78"/>
      <c r="M59" s="78">
        <v>0</v>
      </c>
      <c r="N59" s="78">
        <v>0</v>
      </c>
      <c r="O59" s="78">
        <v>0</v>
      </c>
    </row>
    <row r="60" spans="1:15" s="28" customFormat="1" ht="12.75" x14ac:dyDescent="0.2">
      <c r="A60" s="245" t="s">
        <v>59</v>
      </c>
      <c r="B60" s="245" t="s">
        <v>298</v>
      </c>
      <c r="C60" s="247" t="s">
        <v>534</v>
      </c>
      <c r="D60" s="307" t="s">
        <v>535</v>
      </c>
      <c r="E60" s="247" t="s">
        <v>208</v>
      </c>
      <c r="F60" s="289" t="s">
        <v>101</v>
      </c>
      <c r="G60" s="289">
        <v>1</v>
      </c>
      <c r="H60" s="245" t="s">
        <v>197</v>
      </c>
      <c r="I60" s="245" t="s">
        <v>85</v>
      </c>
      <c r="J60" s="245" t="s">
        <v>85</v>
      </c>
      <c r="K60" s="79" t="s">
        <v>283</v>
      </c>
      <c r="L60" s="80">
        <v>1454.1949999999999</v>
      </c>
      <c r="M60" s="79">
        <v>1348</v>
      </c>
      <c r="N60" s="90">
        <v>0</v>
      </c>
      <c r="O60" s="90">
        <v>0</v>
      </c>
    </row>
    <row r="61" spans="1:15" s="28" customFormat="1" ht="12.75" x14ac:dyDescent="0.2">
      <c r="A61" s="246"/>
      <c r="B61" s="246"/>
      <c r="C61" s="248"/>
      <c r="D61" s="308"/>
      <c r="E61" s="248"/>
      <c r="F61" s="290"/>
      <c r="G61" s="290"/>
      <c r="H61" s="246"/>
      <c r="I61" s="246"/>
      <c r="J61" s="246"/>
      <c r="K61" s="79" t="s">
        <v>284</v>
      </c>
      <c r="L61" s="80"/>
      <c r="M61" s="79">
        <v>0</v>
      </c>
      <c r="N61" s="90">
        <v>0</v>
      </c>
      <c r="O61" s="90">
        <v>0</v>
      </c>
    </row>
    <row r="62" spans="1:15" s="28" customFormat="1" ht="12.75" x14ac:dyDescent="0.2">
      <c r="A62" s="245" t="s">
        <v>59</v>
      </c>
      <c r="B62" s="245" t="s">
        <v>298</v>
      </c>
      <c r="C62" s="247" t="s">
        <v>495</v>
      </c>
      <c r="D62" s="307" t="s">
        <v>497</v>
      </c>
      <c r="E62" s="247" t="s">
        <v>208</v>
      </c>
      <c r="F62" s="289" t="s">
        <v>101</v>
      </c>
      <c r="G62" s="289">
        <v>1</v>
      </c>
      <c r="H62" s="245" t="s">
        <v>197</v>
      </c>
      <c r="I62" s="245" t="s">
        <v>85</v>
      </c>
      <c r="J62" s="245" t="s">
        <v>85</v>
      </c>
      <c r="K62" s="79" t="s">
        <v>283</v>
      </c>
      <c r="L62" s="80">
        <v>1454.1949999999999</v>
      </c>
      <c r="M62" s="79">
        <v>169.3288</v>
      </c>
      <c r="N62" s="90">
        <v>0</v>
      </c>
      <c r="O62" s="90">
        <v>0</v>
      </c>
    </row>
    <row r="63" spans="1:15" s="28" customFormat="1" ht="12.75" x14ac:dyDescent="0.2">
      <c r="A63" s="246"/>
      <c r="B63" s="246"/>
      <c r="C63" s="248"/>
      <c r="D63" s="308"/>
      <c r="E63" s="248"/>
      <c r="F63" s="290"/>
      <c r="G63" s="290"/>
      <c r="H63" s="246"/>
      <c r="I63" s="246"/>
      <c r="J63" s="246"/>
      <c r="K63" s="79" t="s">
        <v>284</v>
      </c>
      <c r="L63" s="80"/>
      <c r="M63" s="79">
        <v>0</v>
      </c>
      <c r="N63" s="90">
        <v>0</v>
      </c>
      <c r="O63" s="90">
        <v>0</v>
      </c>
    </row>
    <row r="64" spans="1:15" s="28" customFormat="1" ht="12.75" x14ac:dyDescent="0.2">
      <c r="A64" s="245" t="s">
        <v>59</v>
      </c>
      <c r="B64" s="245" t="s">
        <v>298</v>
      </c>
      <c r="C64" s="247" t="s">
        <v>496</v>
      </c>
      <c r="D64" s="234" t="s">
        <v>497</v>
      </c>
      <c r="E64" s="247" t="s">
        <v>208</v>
      </c>
      <c r="F64" s="289" t="s">
        <v>101</v>
      </c>
      <c r="G64" s="289">
        <v>1</v>
      </c>
      <c r="H64" s="245" t="s">
        <v>197</v>
      </c>
      <c r="I64" s="245" t="s">
        <v>85</v>
      </c>
      <c r="J64" s="245" t="s">
        <v>85</v>
      </c>
      <c r="K64" s="79" t="s">
        <v>283</v>
      </c>
      <c r="L64" s="80">
        <f>M64</f>
        <v>130.26400000000001</v>
      </c>
      <c r="M64" s="79">
        <v>130.26400000000001</v>
      </c>
      <c r="N64" s="90">
        <v>0</v>
      </c>
      <c r="O64" s="90">
        <v>0</v>
      </c>
    </row>
    <row r="65" spans="1:15" s="28" customFormat="1" ht="12.75" x14ac:dyDescent="0.2">
      <c r="A65" s="246"/>
      <c r="B65" s="246"/>
      <c r="C65" s="248"/>
      <c r="D65" s="235"/>
      <c r="E65" s="248"/>
      <c r="F65" s="290"/>
      <c r="G65" s="290"/>
      <c r="H65" s="246"/>
      <c r="I65" s="246"/>
      <c r="J65" s="246"/>
      <c r="K65" s="79" t="s">
        <v>284</v>
      </c>
      <c r="L65" s="80"/>
      <c r="M65" s="79">
        <v>0</v>
      </c>
      <c r="N65" s="90">
        <v>0</v>
      </c>
      <c r="O65" s="90">
        <v>0</v>
      </c>
    </row>
    <row r="66" spans="1:15" s="28" customFormat="1" ht="12.75" x14ac:dyDescent="0.2">
      <c r="A66" s="245" t="s">
        <v>59</v>
      </c>
      <c r="B66" s="245" t="s">
        <v>298</v>
      </c>
      <c r="C66" s="247" t="s">
        <v>498</v>
      </c>
      <c r="D66" s="234" t="s">
        <v>497</v>
      </c>
      <c r="E66" s="247" t="s">
        <v>208</v>
      </c>
      <c r="F66" s="289" t="s">
        <v>101</v>
      </c>
      <c r="G66" s="289">
        <v>1</v>
      </c>
      <c r="H66" s="245" t="s">
        <v>197</v>
      </c>
      <c r="I66" s="245" t="s">
        <v>85</v>
      </c>
      <c r="J66" s="245" t="s">
        <v>85</v>
      </c>
      <c r="K66" s="79" t="s">
        <v>283</v>
      </c>
      <c r="L66" s="80">
        <f>M66</f>
        <v>104.2424</v>
      </c>
      <c r="M66" s="79">
        <v>104.2424</v>
      </c>
      <c r="N66" s="90">
        <v>0</v>
      </c>
      <c r="O66" s="90">
        <v>0</v>
      </c>
    </row>
    <row r="67" spans="1:15" s="28" customFormat="1" ht="12.75" x14ac:dyDescent="0.2">
      <c r="A67" s="246"/>
      <c r="B67" s="246"/>
      <c r="C67" s="248"/>
      <c r="D67" s="235"/>
      <c r="E67" s="248"/>
      <c r="F67" s="290"/>
      <c r="G67" s="290"/>
      <c r="H67" s="246"/>
      <c r="I67" s="246"/>
      <c r="J67" s="246"/>
      <c r="K67" s="79" t="s">
        <v>284</v>
      </c>
      <c r="L67" s="80"/>
      <c r="M67" s="79">
        <v>0</v>
      </c>
      <c r="N67" s="90">
        <v>0</v>
      </c>
      <c r="O67" s="90">
        <v>0</v>
      </c>
    </row>
    <row r="68" spans="1:15" s="28" customFormat="1" ht="14.25" customHeight="1" x14ac:dyDescent="0.2">
      <c r="A68" s="245" t="s">
        <v>59</v>
      </c>
      <c r="B68" s="245" t="s">
        <v>298</v>
      </c>
      <c r="C68" s="247" t="s">
        <v>499</v>
      </c>
      <c r="D68" s="234" t="s">
        <v>500</v>
      </c>
      <c r="E68" s="247" t="s">
        <v>208</v>
      </c>
      <c r="F68" s="289" t="s">
        <v>101</v>
      </c>
      <c r="G68" s="289">
        <v>1</v>
      </c>
      <c r="H68" s="245" t="s">
        <v>197</v>
      </c>
      <c r="I68" s="245" t="s">
        <v>85</v>
      </c>
      <c r="J68" s="245" t="s">
        <v>85</v>
      </c>
      <c r="K68" s="79" t="s">
        <v>283</v>
      </c>
      <c r="L68" s="80">
        <f>M68</f>
        <v>4038.4839999999999</v>
      </c>
      <c r="M68" s="79">
        <v>4038.4839999999999</v>
      </c>
      <c r="N68" s="90">
        <v>0</v>
      </c>
      <c r="O68" s="90">
        <v>0</v>
      </c>
    </row>
    <row r="69" spans="1:15" s="28" customFormat="1" ht="13.5" customHeight="1" x14ac:dyDescent="0.2">
      <c r="A69" s="246"/>
      <c r="B69" s="246"/>
      <c r="C69" s="248"/>
      <c r="D69" s="235"/>
      <c r="E69" s="248"/>
      <c r="F69" s="290"/>
      <c r="G69" s="290"/>
      <c r="H69" s="246"/>
      <c r="I69" s="246"/>
      <c r="J69" s="246"/>
      <c r="K69" s="79" t="s">
        <v>284</v>
      </c>
      <c r="L69" s="80"/>
      <c r="M69" s="79">
        <v>0</v>
      </c>
      <c r="N69" s="90">
        <v>0</v>
      </c>
      <c r="O69" s="90">
        <v>0</v>
      </c>
    </row>
    <row r="70" spans="1:15" s="86" customFormat="1" ht="14.25" customHeight="1" x14ac:dyDescent="0.2">
      <c r="A70" s="245" t="s">
        <v>59</v>
      </c>
      <c r="B70" s="245" t="s">
        <v>298</v>
      </c>
      <c r="C70" s="247" t="s">
        <v>501</v>
      </c>
      <c r="D70" s="234" t="s">
        <v>506</v>
      </c>
      <c r="E70" s="247" t="s">
        <v>208</v>
      </c>
      <c r="F70" s="289" t="s">
        <v>101</v>
      </c>
      <c r="G70" s="289">
        <v>1</v>
      </c>
      <c r="H70" s="245" t="s">
        <v>197</v>
      </c>
      <c r="I70" s="245" t="s">
        <v>85</v>
      </c>
      <c r="J70" s="245" t="s">
        <v>85</v>
      </c>
      <c r="K70" s="79" t="s">
        <v>283</v>
      </c>
      <c r="L70" s="80">
        <v>139.06</v>
      </c>
      <c r="M70" s="79">
        <v>457.36</v>
      </c>
      <c r="N70" s="90">
        <v>0</v>
      </c>
      <c r="O70" s="90">
        <v>0</v>
      </c>
    </row>
    <row r="71" spans="1:15" s="86" customFormat="1" ht="14.25" customHeight="1" x14ac:dyDescent="0.2">
      <c r="A71" s="246"/>
      <c r="B71" s="246"/>
      <c r="C71" s="248"/>
      <c r="D71" s="235"/>
      <c r="E71" s="248"/>
      <c r="F71" s="290"/>
      <c r="G71" s="290"/>
      <c r="H71" s="246"/>
      <c r="I71" s="246"/>
      <c r="J71" s="246"/>
      <c r="K71" s="79" t="s">
        <v>284</v>
      </c>
      <c r="L71" s="80"/>
      <c r="M71" s="79">
        <v>0</v>
      </c>
      <c r="N71" s="90">
        <v>0</v>
      </c>
      <c r="O71" s="90">
        <v>0</v>
      </c>
    </row>
    <row r="72" spans="1:15" s="86" customFormat="1" ht="14.25" customHeight="1" x14ac:dyDescent="0.2">
      <c r="A72" s="245" t="s">
        <v>59</v>
      </c>
      <c r="B72" s="245" t="s">
        <v>298</v>
      </c>
      <c r="C72" s="247" t="s">
        <v>502</v>
      </c>
      <c r="D72" s="234" t="s">
        <v>507</v>
      </c>
      <c r="E72" s="247" t="s">
        <v>208</v>
      </c>
      <c r="F72" s="289" t="s">
        <v>101</v>
      </c>
      <c r="G72" s="289">
        <v>1</v>
      </c>
      <c r="H72" s="245" t="s">
        <v>197</v>
      </c>
      <c r="I72" s="245" t="s">
        <v>85</v>
      </c>
      <c r="J72" s="245" t="s">
        <v>85</v>
      </c>
      <c r="K72" s="79" t="s">
        <v>283</v>
      </c>
      <c r="L72" s="80">
        <v>139.06</v>
      </c>
      <c r="M72" s="79">
        <v>1182.4000000000001</v>
      </c>
      <c r="N72" s="90">
        <v>0</v>
      </c>
      <c r="O72" s="90">
        <v>0</v>
      </c>
    </row>
    <row r="73" spans="1:15" s="86" customFormat="1" ht="14.25" customHeight="1" x14ac:dyDescent="0.2">
      <c r="A73" s="246"/>
      <c r="B73" s="246"/>
      <c r="C73" s="248"/>
      <c r="D73" s="235"/>
      <c r="E73" s="248"/>
      <c r="F73" s="290"/>
      <c r="G73" s="290"/>
      <c r="H73" s="246"/>
      <c r="I73" s="246"/>
      <c r="J73" s="246"/>
      <c r="K73" s="79" t="s">
        <v>284</v>
      </c>
      <c r="L73" s="80"/>
      <c r="M73" s="79">
        <v>0</v>
      </c>
      <c r="N73" s="90">
        <v>0</v>
      </c>
      <c r="O73" s="90">
        <v>0</v>
      </c>
    </row>
    <row r="74" spans="1:15" s="86" customFormat="1" ht="14.25" customHeight="1" x14ac:dyDescent="0.2">
      <c r="A74" s="245" t="s">
        <v>59</v>
      </c>
      <c r="B74" s="245" t="s">
        <v>298</v>
      </c>
      <c r="C74" s="247" t="s">
        <v>508</v>
      </c>
      <c r="D74" s="234" t="s">
        <v>506</v>
      </c>
      <c r="E74" s="247" t="s">
        <v>208</v>
      </c>
      <c r="F74" s="289" t="s">
        <v>101</v>
      </c>
      <c r="G74" s="289">
        <v>1</v>
      </c>
      <c r="H74" s="245" t="s">
        <v>197</v>
      </c>
      <c r="I74" s="245" t="s">
        <v>85</v>
      </c>
      <c r="J74" s="245" t="s">
        <v>85</v>
      </c>
      <c r="K74" s="79" t="s">
        <v>283</v>
      </c>
      <c r="L74" s="80">
        <v>139.06</v>
      </c>
      <c r="M74" s="79">
        <v>207.536</v>
      </c>
      <c r="N74" s="90">
        <v>0</v>
      </c>
      <c r="O74" s="90">
        <v>0</v>
      </c>
    </row>
    <row r="75" spans="1:15" s="86" customFormat="1" ht="14.25" customHeight="1" x14ac:dyDescent="0.2">
      <c r="A75" s="246"/>
      <c r="B75" s="246"/>
      <c r="C75" s="248"/>
      <c r="D75" s="235"/>
      <c r="E75" s="248"/>
      <c r="F75" s="290"/>
      <c r="G75" s="290"/>
      <c r="H75" s="246"/>
      <c r="I75" s="246"/>
      <c r="J75" s="246"/>
      <c r="K75" s="79" t="s">
        <v>284</v>
      </c>
      <c r="L75" s="80"/>
      <c r="M75" s="79">
        <v>0</v>
      </c>
      <c r="N75" s="90">
        <v>0</v>
      </c>
      <c r="O75" s="90">
        <v>0</v>
      </c>
    </row>
    <row r="76" spans="1:15" s="86" customFormat="1" ht="14.25" customHeight="1" x14ac:dyDescent="0.2">
      <c r="A76" s="245" t="s">
        <v>59</v>
      </c>
      <c r="B76" s="245" t="s">
        <v>298</v>
      </c>
      <c r="C76" s="247" t="s">
        <v>503</v>
      </c>
      <c r="D76" s="234" t="s">
        <v>509</v>
      </c>
      <c r="E76" s="247" t="s">
        <v>208</v>
      </c>
      <c r="F76" s="289" t="s">
        <v>101</v>
      </c>
      <c r="G76" s="289">
        <v>1</v>
      </c>
      <c r="H76" s="245" t="s">
        <v>197</v>
      </c>
      <c r="I76" s="245" t="s">
        <v>85</v>
      </c>
      <c r="J76" s="245" t="s">
        <v>85</v>
      </c>
      <c r="K76" s="79" t="s">
        <v>283</v>
      </c>
      <c r="L76" s="80">
        <v>139.06</v>
      </c>
      <c r="M76" s="79">
        <v>2008.5296000000001</v>
      </c>
      <c r="N76" s="90">
        <v>0</v>
      </c>
      <c r="O76" s="90">
        <v>0</v>
      </c>
    </row>
    <row r="77" spans="1:15" s="86" customFormat="1" ht="14.25" customHeight="1" x14ac:dyDescent="0.2">
      <c r="A77" s="246"/>
      <c r="B77" s="246"/>
      <c r="C77" s="248"/>
      <c r="D77" s="235"/>
      <c r="E77" s="248"/>
      <c r="F77" s="290"/>
      <c r="G77" s="290"/>
      <c r="H77" s="246"/>
      <c r="I77" s="246"/>
      <c r="J77" s="246"/>
      <c r="K77" s="79" t="s">
        <v>284</v>
      </c>
      <c r="L77" s="80"/>
      <c r="M77" s="79">
        <v>0</v>
      </c>
      <c r="N77" s="90">
        <v>0</v>
      </c>
      <c r="O77" s="90">
        <v>0</v>
      </c>
    </row>
    <row r="78" spans="1:15" s="86" customFormat="1" ht="21" customHeight="1" x14ac:dyDescent="0.2">
      <c r="A78" s="245" t="s">
        <v>59</v>
      </c>
      <c r="B78" s="245" t="s">
        <v>298</v>
      </c>
      <c r="C78" s="247" t="s">
        <v>504</v>
      </c>
      <c r="D78" s="234" t="s">
        <v>510</v>
      </c>
      <c r="E78" s="247" t="s">
        <v>208</v>
      </c>
      <c r="F78" s="289" t="s">
        <v>101</v>
      </c>
      <c r="G78" s="289">
        <v>1</v>
      </c>
      <c r="H78" s="245" t="s">
        <v>197</v>
      </c>
      <c r="I78" s="245" t="s">
        <v>85</v>
      </c>
      <c r="J78" s="245" t="s">
        <v>85</v>
      </c>
      <c r="K78" s="79" t="s">
        <v>283</v>
      </c>
      <c r="L78" s="80">
        <v>139.06</v>
      </c>
      <c r="M78" s="79">
        <v>5041.3495999999996</v>
      </c>
      <c r="N78" s="90">
        <v>0</v>
      </c>
      <c r="O78" s="90">
        <v>0</v>
      </c>
    </row>
    <row r="79" spans="1:15" s="86" customFormat="1" ht="21" customHeight="1" x14ac:dyDescent="0.2">
      <c r="A79" s="246"/>
      <c r="B79" s="246"/>
      <c r="C79" s="248"/>
      <c r="D79" s="235"/>
      <c r="E79" s="248"/>
      <c r="F79" s="290"/>
      <c r="G79" s="290"/>
      <c r="H79" s="246"/>
      <c r="I79" s="246"/>
      <c r="J79" s="246"/>
      <c r="K79" s="79" t="s">
        <v>284</v>
      </c>
      <c r="L79" s="80"/>
      <c r="M79" s="79">
        <v>0</v>
      </c>
      <c r="N79" s="90">
        <v>0</v>
      </c>
      <c r="O79" s="90">
        <v>0</v>
      </c>
    </row>
    <row r="80" spans="1:15" s="86" customFormat="1" ht="14.25" customHeight="1" x14ac:dyDescent="0.2">
      <c r="A80" s="245" t="s">
        <v>59</v>
      </c>
      <c r="B80" s="245" t="s">
        <v>298</v>
      </c>
      <c r="C80" s="247" t="s">
        <v>505</v>
      </c>
      <c r="D80" s="234" t="s">
        <v>511</v>
      </c>
      <c r="E80" s="247" t="s">
        <v>208</v>
      </c>
      <c r="F80" s="289" t="s">
        <v>101</v>
      </c>
      <c r="G80" s="289">
        <v>1</v>
      </c>
      <c r="H80" s="245" t="s">
        <v>197</v>
      </c>
      <c r="I80" s="245" t="s">
        <v>85</v>
      </c>
      <c r="J80" s="245" t="s">
        <v>85</v>
      </c>
      <c r="K80" s="79" t="s">
        <v>283</v>
      </c>
      <c r="L80" s="80">
        <v>139.06</v>
      </c>
      <c r="M80" s="79">
        <v>1863.32</v>
      </c>
      <c r="N80" s="90">
        <v>0</v>
      </c>
      <c r="O80" s="90">
        <v>0</v>
      </c>
    </row>
    <row r="81" spans="1:15" s="86" customFormat="1" ht="14.25" customHeight="1" x14ac:dyDescent="0.2">
      <c r="A81" s="246"/>
      <c r="B81" s="246"/>
      <c r="C81" s="248"/>
      <c r="D81" s="235"/>
      <c r="E81" s="248"/>
      <c r="F81" s="290"/>
      <c r="G81" s="290"/>
      <c r="H81" s="246"/>
      <c r="I81" s="246"/>
      <c r="J81" s="246"/>
      <c r="K81" s="79" t="s">
        <v>284</v>
      </c>
      <c r="L81" s="80"/>
      <c r="M81" s="79">
        <v>0</v>
      </c>
      <c r="N81" s="90">
        <v>0</v>
      </c>
      <c r="O81" s="90">
        <v>0</v>
      </c>
    </row>
    <row r="82" spans="1:15" s="86" customFormat="1" ht="14.25" customHeight="1" x14ac:dyDescent="0.2">
      <c r="A82" s="245" t="s">
        <v>59</v>
      </c>
      <c r="B82" s="245" t="s">
        <v>298</v>
      </c>
      <c r="C82" s="247" t="s">
        <v>513</v>
      </c>
      <c r="D82" s="234" t="s">
        <v>512</v>
      </c>
      <c r="E82" s="247" t="s">
        <v>208</v>
      </c>
      <c r="F82" s="289" t="s">
        <v>101</v>
      </c>
      <c r="G82" s="289">
        <v>1</v>
      </c>
      <c r="H82" s="245" t="s">
        <v>197</v>
      </c>
      <c r="I82" s="245" t="s">
        <v>85</v>
      </c>
      <c r="J82" s="245" t="s">
        <v>85</v>
      </c>
      <c r="K82" s="79" t="s">
        <v>283</v>
      </c>
      <c r="L82" s="80">
        <v>139.06</v>
      </c>
      <c r="M82" s="79">
        <v>2401.1296000000002</v>
      </c>
      <c r="N82" s="90">
        <v>0</v>
      </c>
      <c r="O82" s="90">
        <v>0</v>
      </c>
    </row>
    <row r="83" spans="1:15" s="86" customFormat="1" ht="14.25" customHeight="1" x14ac:dyDescent="0.2">
      <c r="A83" s="246"/>
      <c r="B83" s="246"/>
      <c r="C83" s="248"/>
      <c r="D83" s="235"/>
      <c r="E83" s="248"/>
      <c r="F83" s="290"/>
      <c r="G83" s="290"/>
      <c r="H83" s="246"/>
      <c r="I83" s="246"/>
      <c r="J83" s="246"/>
      <c r="K83" s="79" t="s">
        <v>284</v>
      </c>
      <c r="L83" s="80"/>
      <c r="M83" s="79">
        <v>0</v>
      </c>
      <c r="N83" s="90">
        <v>0</v>
      </c>
      <c r="O83" s="90">
        <v>0</v>
      </c>
    </row>
    <row r="84" spans="1:15" s="86" customFormat="1" ht="14.25" customHeight="1" x14ac:dyDescent="0.2">
      <c r="A84" s="245" t="s">
        <v>59</v>
      </c>
      <c r="B84" s="245" t="s">
        <v>298</v>
      </c>
      <c r="C84" s="247" t="s">
        <v>515</v>
      </c>
      <c r="D84" s="234" t="s">
        <v>514</v>
      </c>
      <c r="E84" s="247" t="s">
        <v>208</v>
      </c>
      <c r="F84" s="289" t="s">
        <v>101</v>
      </c>
      <c r="G84" s="289">
        <v>1</v>
      </c>
      <c r="H84" s="245" t="s">
        <v>197</v>
      </c>
      <c r="I84" s="245" t="s">
        <v>85</v>
      </c>
      <c r="J84" s="245" t="s">
        <v>85</v>
      </c>
      <c r="K84" s="79" t="s">
        <v>283</v>
      </c>
      <c r="L84" s="80">
        <v>139.06</v>
      </c>
      <c r="M84" s="79">
        <v>1518.9287999999999</v>
      </c>
      <c r="N84" s="90">
        <v>0</v>
      </c>
      <c r="O84" s="90">
        <v>0</v>
      </c>
    </row>
    <row r="85" spans="1:15" s="86" customFormat="1" ht="14.25" customHeight="1" x14ac:dyDescent="0.2">
      <c r="A85" s="246"/>
      <c r="B85" s="246"/>
      <c r="C85" s="248"/>
      <c r="D85" s="235"/>
      <c r="E85" s="248"/>
      <c r="F85" s="290"/>
      <c r="G85" s="290"/>
      <c r="H85" s="246"/>
      <c r="I85" s="246"/>
      <c r="J85" s="246"/>
      <c r="K85" s="79" t="s">
        <v>284</v>
      </c>
      <c r="L85" s="80"/>
      <c r="M85" s="79">
        <v>0</v>
      </c>
      <c r="N85" s="90">
        <v>0</v>
      </c>
      <c r="O85" s="90">
        <v>0</v>
      </c>
    </row>
    <row r="86" spans="1:15" s="86" customFormat="1" ht="14.25" customHeight="1" x14ac:dyDescent="0.2">
      <c r="A86" s="245" t="s">
        <v>59</v>
      </c>
      <c r="B86" s="245" t="s">
        <v>298</v>
      </c>
      <c r="C86" s="247" t="s">
        <v>516</v>
      </c>
      <c r="D86" s="234" t="s">
        <v>517</v>
      </c>
      <c r="E86" s="247" t="s">
        <v>208</v>
      </c>
      <c r="F86" s="289" t="s">
        <v>101</v>
      </c>
      <c r="G86" s="289">
        <v>1</v>
      </c>
      <c r="H86" s="245" t="s">
        <v>197</v>
      </c>
      <c r="I86" s="245" t="s">
        <v>85</v>
      </c>
      <c r="J86" s="245" t="s">
        <v>85</v>
      </c>
      <c r="K86" s="79" t="s">
        <v>283</v>
      </c>
      <c r="L86" s="80">
        <v>139.06</v>
      </c>
      <c r="M86" s="79">
        <v>392</v>
      </c>
      <c r="N86" s="90">
        <v>0</v>
      </c>
      <c r="O86" s="90">
        <v>0</v>
      </c>
    </row>
    <row r="87" spans="1:15" s="86" customFormat="1" ht="14.25" customHeight="1" x14ac:dyDescent="0.2">
      <c r="A87" s="246"/>
      <c r="B87" s="246"/>
      <c r="C87" s="248"/>
      <c r="D87" s="235"/>
      <c r="E87" s="248"/>
      <c r="F87" s="290"/>
      <c r="G87" s="290"/>
      <c r="H87" s="246"/>
      <c r="I87" s="246"/>
      <c r="J87" s="246"/>
      <c r="K87" s="79" t="s">
        <v>284</v>
      </c>
      <c r="L87" s="80"/>
      <c r="M87" s="79">
        <v>0</v>
      </c>
      <c r="N87" s="90">
        <v>0</v>
      </c>
      <c r="O87" s="90">
        <v>0</v>
      </c>
    </row>
    <row r="88" spans="1:15" s="86" customFormat="1" ht="21.75" customHeight="1" x14ac:dyDescent="0.2">
      <c r="A88" s="245" t="s">
        <v>59</v>
      </c>
      <c r="B88" s="245" t="s">
        <v>298</v>
      </c>
      <c r="C88" s="247" t="s">
        <v>518</v>
      </c>
      <c r="D88" s="234" t="s">
        <v>519</v>
      </c>
      <c r="E88" s="247" t="s">
        <v>208</v>
      </c>
      <c r="F88" s="289" t="s">
        <v>101</v>
      </c>
      <c r="G88" s="289">
        <v>1</v>
      </c>
      <c r="H88" s="245" t="s">
        <v>197</v>
      </c>
      <c r="I88" s="245" t="s">
        <v>85</v>
      </c>
      <c r="J88" s="245" t="s">
        <v>85</v>
      </c>
      <c r="K88" s="79" t="s">
        <v>283</v>
      </c>
      <c r="L88" s="80">
        <v>139.06</v>
      </c>
      <c r="M88" s="79">
        <v>12516.1448</v>
      </c>
      <c r="N88" s="90">
        <v>0</v>
      </c>
      <c r="O88" s="90">
        <v>0</v>
      </c>
    </row>
    <row r="89" spans="1:15" s="86" customFormat="1" ht="21.75" customHeight="1" x14ac:dyDescent="0.2">
      <c r="A89" s="246"/>
      <c r="B89" s="246"/>
      <c r="C89" s="248"/>
      <c r="D89" s="235"/>
      <c r="E89" s="248"/>
      <c r="F89" s="290"/>
      <c r="G89" s="290"/>
      <c r="H89" s="246"/>
      <c r="I89" s="246"/>
      <c r="J89" s="246"/>
      <c r="K89" s="79" t="s">
        <v>284</v>
      </c>
      <c r="L89" s="80"/>
      <c r="M89" s="79">
        <v>0</v>
      </c>
      <c r="N89" s="90">
        <v>0</v>
      </c>
      <c r="O89" s="90">
        <v>0</v>
      </c>
    </row>
    <row r="90" spans="1:15" s="86" customFormat="1" ht="14.25" customHeight="1" x14ac:dyDescent="0.2">
      <c r="A90" s="245" t="s">
        <v>59</v>
      </c>
      <c r="B90" s="245" t="s">
        <v>298</v>
      </c>
      <c r="C90" s="247" t="s">
        <v>520</v>
      </c>
      <c r="D90" s="234" t="s">
        <v>521</v>
      </c>
      <c r="E90" s="247" t="s">
        <v>208</v>
      </c>
      <c r="F90" s="289" t="s">
        <v>101</v>
      </c>
      <c r="G90" s="289">
        <v>1</v>
      </c>
      <c r="H90" s="245" t="s">
        <v>197</v>
      </c>
      <c r="I90" s="245" t="s">
        <v>85</v>
      </c>
      <c r="J90" s="245" t="s">
        <v>85</v>
      </c>
      <c r="K90" s="79" t="s">
        <v>283</v>
      </c>
      <c r="L90" s="80">
        <v>139.06</v>
      </c>
      <c r="M90" s="79">
        <v>4432.3855999999996</v>
      </c>
      <c r="N90" s="90">
        <v>0</v>
      </c>
      <c r="O90" s="90">
        <v>0</v>
      </c>
    </row>
    <row r="91" spans="1:15" s="86" customFormat="1" ht="14.25" customHeight="1" x14ac:dyDescent="0.2">
      <c r="A91" s="246"/>
      <c r="B91" s="246"/>
      <c r="C91" s="248"/>
      <c r="D91" s="235"/>
      <c r="E91" s="248"/>
      <c r="F91" s="290"/>
      <c r="G91" s="290"/>
      <c r="H91" s="246"/>
      <c r="I91" s="246"/>
      <c r="J91" s="246"/>
      <c r="K91" s="79" t="s">
        <v>284</v>
      </c>
      <c r="L91" s="80"/>
      <c r="M91" s="79">
        <v>0</v>
      </c>
      <c r="N91" s="90">
        <v>0</v>
      </c>
      <c r="O91" s="90">
        <v>0</v>
      </c>
    </row>
    <row r="92" spans="1:15" s="86" customFormat="1" ht="14.25" customHeight="1" x14ac:dyDescent="0.2">
      <c r="A92" s="245" t="s">
        <v>59</v>
      </c>
      <c r="B92" s="245" t="s">
        <v>298</v>
      </c>
      <c r="C92" s="247" t="s">
        <v>522</v>
      </c>
      <c r="D92" s="234" t="s">
        <v>523</v>
      </c>
      <c r="E92" s="247" t="s">
        <v>208</v>
      </c>
      <c r="F92" s="289" t="s">
        <v>101</v>
      </c>
      <c r="G92" s="289">
        <v>1</v>
      </c>
      <c r="H92" s="245" t="s">
        <v>197</v>
      </c>
      <c r="I92" s="245" t="s">
        <v>85</v>
      </c>
      <c r="J92" s="245" t="s">
        <v>85</v>
      </c>
      <c r="K92" s="79" t="s">
        <v>283</v>
      </c>
      <c r="L92" s="80">
        <v>139.06</v>
      </c>
      <c r="M92" s="79">
        <v>1226.4911999999999</v>
      </c>
      <c r="N92" s="90">
        <v>0</v>
      </c>
      <c r="O92" s="90">
        <v>0</v>
      </c>
    </row>
    <row r="93" spans="1:15" s="86" customFormat="1" ht="14.25" customHeight="1" x14ac:dyDescent="0.2">
      <c r="A93" s="246"/>
      <c r="B93" s="246"/>
      <c r="C93" s="248"/>
      <c r="D93" s="235"/>
      <c r="E93" s="248"/>
      <c r="F93" s="290"/>
      <c r="G93" s="290"/>
      <c r="H93" s="246"/>
      <c r="I93" s="246"/>
      <c r="J93" s="246"/>
      <c r="K93" s="79" t="s">
        <v>284</v>
      </c>
      <c r="L93" s="80"/>
      <c r="M93" s="79">
        <v>0</v>
      </c>
      <c r="N93" s="90">
        <v>0</v>
      </c>
      <c r="O93" s="90">
        <v>0</v>
      </c>
    </row>
    <row r="94" spans="1:15" s="86" customFormat="1" ht="14.25" customHeight="1" x14ac:dyDescent="0.2">
      <c r="A94" s="245" t="s">
        <v>59</v>
      </c>
      <c r="B94" s="245" t="s">
        <v>298</v>
      </c>
      <c r="C94" s="247" t="s">
        <v>524</v>
      </c>
      <c r="D94" s="234" t="s">
        <v>254</v>
      </c>
      <c r="E94" s="247" t="s">
        <v>208</v>
      </c>
      <c r="F94" s="289" t="s">
        <v>101</v>
      </c>
      <c r="G94" s="289">
        <v>1</v>
      </c>
      <c r="H94" s="245" t="s">
        <v>197</v>
      </c>
      <c r="I94" s="245" t="s">
        <v>85</v>
      </c>
      <c r="J94" s="245" t="s">
        <v>85</v>
      </c>
      <c r="K94" s="79" t="s">
        <v>283</v>
      </c>
      <c r="L94" s="80">
        <v>139.06</v>
      </c>
      <c r="M94" s="79">
        <v>3485.9551999999999</v>
      </c>
      <c r="N94" s="90">
        <v>0</v>
      </c>
      <c r="O94" s="90">
        <v>0</v>
      </c>
    </row>
    <row r="95" spans="1:15" s="86" customFormat="1" ht="14.25" customHeight="1" x14ac:dyDescent="0.2">
      <c r="A95" s="246"/>
      <c r="B95" s="246"/>
      <c r="C95" s="248"/>
      <c r="D95" s="235"/>
      <c r="E95" s="248"/>
      <c r="F95" s="290"/>
      <c r="G95" s="290"/>
      <c r="H95" s="246"/>
      <c r="I95" s="246"/>
      <c r="J95" s="246"/>
      <c r="K95" s="79" t="s">
        <v>284</v>
      </c>
      <c r="L95" s="80"/>
      <c r="M95" s="79">
        <v>0</v>
      </c>
      <c r="N95" s="90">
        <v>0</v>
      </c>
      <c r="O95" s="90">
        <v>0</v>
      </c>
    </row>
    <row r="96" spans="1:15" s="86" customFormat="1" ht="14.25" customHeight="1" x14ac:dyDescent="0.2">
      <c r="A96" s="245" t="s">
        <v>59</v>
      </c>
      <c r="B96" s="245" t="s">
        <v>298</v>
      </c>
      <c r="C96" s="247" t="s">
        <v>526</v>
      </c>
      <c r="D96" s="234" t="s">
        <v>525</v>
      </c>
      <c r="E96" s="247" t="s">
        <v>208</v>
      </c>
      <c r="F96" s="289" t="s">
        <v>101</v>
      </c>
      <c r="G96" s="289">
        <v>1</v>
      </c>
      <c r="H96" s="245" t="s">
        <v>197</v>
      </c>
      <c r="I96" s="245" t="s">
        <v>85</v>
      </c>
      <c r="J96" s="245" t="s">
        <v>85</v>
      </c>
      <c r="K96" s="79" t="s">
        <v>283</v>
      </c>
      <c r="L96" s="80">
        <v>139.06</v>
      </c>
      <c r="M96" s="79">
        <v>1141.9295999999999</v>
      </c>
      <c r="N96" s="90">
        <v>0</v>
      </c>
      <c r="O96" s="90">
        <v>0</v>
      </c>
    </row>
    <row r="97" spans="1:15" s="86" customFormat="1" ht="14.25" customHeight="1" x14ac:dyDescent="0.2">
      <c r="A97" s="246"/>
      <c r="B97" s="246"/>
      <c r="C97" s="248"/>
      <c r="D97" s="235"/>
      <c r="E97" s="248"/>
      <c r="F97" s="290"/>
      <c r="G97" s="290"/>
      <c r="H97" s="246"/>
      <c r="I97" s="246"/>
      <c r="J97" s="246"/>
      <c r="K97" s="79" t="s">
        <v>284</v>
      </c>
      <c r="L97" s="80"/>
      <c r="M97" s="79">
        <v>0</v>
      </c>
      <c r="N97" s="90">
        <v>0</v>
      </c>
      <c r="O97" s="90">
        <v>0</v>
      </c>
    </row>
    <row r="98" spans="1:15" s="86" customFormat="1" ht="14.25" customHeight="1" x14ac:dyDescent="0.2">
      <c r="A98" s="245" t="s">
        <v>59</v>
      </c>
      <c r="B98" s="245" t="s">
        <v>298</v>
      </c>
      <c r="C98" s="247" t="s">
        <v>190</v>
      </c>
      <c r="D98" s="234" t="s">
        <v>527</v>
      </c>
      <c r="E98" s="247" t="s">
        <v>208</v>
      </c>
      <c r="F98" s="289" t="s">
        <v>101</v>
      </c>
      <c r="G98" s="289">
        <v>1</v>
      </c>
      <c r="H98" s="245" t="s">
        <v>197</v>
      </c>
      <c r="I98" s="245" t="s">
        <v>85</v>
      </c>
      <c r="J98" s="245" t="s">
        <v>85</v>
      </c>
      <c r="K98" s="79" t="s">
        <v>283</v>
      </c>
      <c r="L98" s="80">
        <v>139.06</v>
      </c>
      <c r="M98" s="79">
        <v>2267.0016000000001</v>
      </c>
      <c r="N98" s="90">
        <v>0</v>
      </c>
      <c r="O98" s="90">
        <v>0</v>
      </c>
    </row>
    <row r="99" spans="1:15" s="86" customFormat="1" ht="14.25" customHeight="1" x14ac:dyDescent="0.2">
      <c r="A99" s="246"/>
      <c r="B99" s="246"/>
      <c r="C99" s="248"/>
      <c r="D99" s="235"/>
      <c r="E99" s="248"/>
      <c r="F99" s="290"/>
      <c r="G99" s="290"/>
      <c r="H99" s="246"/>
      <c r="I99" s="246"/>
      <c r="J99" s="246"/>
      <c r="K99" s="79" t="s">
        <v>284</v>
      </c>
      <c r="L99" s="80"/>
      <c r="M99" s="79">
        <v>0</v>
      </c>
      <c r="N99" s="90">
        <v>0</v>
      </c>
      <c r="O99" s="90">
        <v>0</v>
      </c>
    </row>
    <row r="100" spans="1:15" s="86" customFormat="1" ht="14.25" customHeight="1" x14ac:dyDescent="0.2">
      <c r="A100" s="245" t="s">
        <v>59</v>
      </c>
      <c r="B100" s="245" t="s">
        <v>298</v>
      </c>
      <c r="C100" s="247" t="s">
        <v>530</v>
      </c>
      <c r="D100" s="234" t="s">
        <v>528</v>
      </c>
      <c r="E100" s="247" t="s">
        <v>208</v>
      </c>
      <c r="F100" s="289" t="s">
        <v>101</v>
      </c>
      <c r="G100" s="289">
        <v>1</v>
      </c>
      <c r="H100" s="245" t="s">
        <v>197</v>
      </c>
      <c r="I100" s="245" t="s">
        <v>85</v>
      </c>
      <c r="J100" s="245" t="s">
        <v>85</v>
      </c>
      <c r="K100" s="79" t="s">
        <v>283</v>
      </c>
      <c r="L100" s="80">
        <v>139.06</v>
      </c>
      <c r="M100" s="79">
        <v>1182.4000000000001</v>
      </c>
      <c r="N100" s="90">
        <v>0</v>
      </c>
      <c r="O100" s="90">
        <v>0</v>
      </c>
    </row>
    <row r="101" spans="1:15" s="86" customFormat="1" ht="14.25" customHeight="1" x14ac:dyDescent="0.2">
      <c r="A101" s="246"/>
      <c r="B101" s="246"/>
      <c r="C101" s="248"/>
      <c r="D101" s="235"/>
      <c r="E101" s="248"/>
      <c r="F101" s="290"/>
      <c r="G101" s="290"/>
      <c r="H101" s="246"/>
      <c r="I101" s="246"/>
      <c r="J101" s="246"/>
      <c r="K101" s="79" t="s">
        <v>284</v>
      </c>
      <c r="L101" s="80"/>
      <c r="M101" s="79">
        <v>0</v>
      </c>
      <c r="N101" s="90">
        <v>0</v>
      </c>
      <c r="O101" s="90">
        <v>0</v>
      </c>
    </row>
    <row r="102" spans="1:15" s="86" customFormat="1" ht="14.25" customHeight="1" x14ac:dyDescent="0.2">
      <c r="A102" s="245" t="s">
        <v>59</v>
      </c>
      <c r="B102" s="245" t="s">
        <v>298</v>
      </c>
      <c r="C102" s="247" t="s">
        <v>529</v>
      </c>
      <c r="D102" s="234" t="s">
        <v>531</v>
      </c>
      <c r="E102" s="247" t="s">
        <v>208</v>
      </c>
      <c r="F102" s="289" t="s">
        <v>101</v>
      </c>
      <c r="G102" s="289">
        <v>1</v>
      </c>
      <c r="H102" s="245" t="s">
        <v>197</v>
      </c>
      <c r="I102" s="245" t="s">
        <v>85</v>
      </c>
      <c r="J102" s="245" t="s">
        <v>85</v>
      </c>
      <c r="K102" s="79" t="s">
        <v>283</v>
      </c>
      <c r="L102" s="80">
        <v>139.06</v>
      </c>
      <c r="M102" s="79">
        <v>2613.7872000000002</v>
      </c>
      <c r="N102" s="90">
        <v>0</v>
      </c>
      <c r="O102" s="90">
        <v>0</v>
      </c>
    </row>
    <row r="103" spans="1:15" s="86" customFormat="1" ht="14.25" customHeight="1" x14ac:dyDescent="0.2">
      <c r="A103" s="246"/>
      <c r="B103" s="246"/>
      <c r="C103" s="248"/>
      <c r="D103" s="235"/>
      <c r="E103" s="248"/>
      <c r="F103" s="290"/>
      <c r="G103" s="290"/>
      <c r="H103" s="246"/>
      <c r="I103" s="246"/>
      <c r="J103" s="246"/>
      <c r="K103" s="79" t="s">
        <v>284</v>
      </c>
      <c r="L103" s="80"/>
      <c r="M103" s="79">
        <v>0</v>
      </c>
      <c r="N103" s="90">
        <v>0</v>
      </c>
      <c r="O103" s="90">
        <v>0</v>
      </c>
    </row>
    <row r="104" spans="1:15" s="86" customFormat="1" ht="14.25" customHeight="1" x14ac:dyDescent="0.2">
      <c r="A104" s="245" t="s">
        <v>59</v>
      </c>
      <c r="B104" s="245" t="s">
        <v>298</v>
      </c>
      <c r="C104" s="247" t="s">
        <v>533</v>
      </c>
      <c r="D104" s="234" t="s">
        <v>532</v>
      </c>
      <c r="E104" s="247" t="s">
        <v>208</v>
      </c>
      <c r="F104" s="289" t="s">
        <v>101</v>
      </c>
      <c r="G104" s="289">
        <v>1</v>
      </c>
      <c r="H104" s="245" t="s">
        <v>197</v>
      </c>
      <c r="I104" s="245" t="s">
        <v>85</v>
      </c>
      <c r="J104" s="245" t="s">
        <v>85</v>
      </c>
      <c r="K104" s="79" t="s">
        <v>283</v>
      </c>
      <c r="L104" s="80">
        <v>139.06</v>
      </c>
      <c r="M104" s="79">
        <v>1361.9495999999999</v>
      </c>
      <c r="N104" s="90">
        <v>0</v>
      </c>
      <c r="O104" s="90">
        <v>0</v>
      </c>
    </row>
    <row r="105" spans="1:15" s="86" customFormat="1" ht="14.25" customHeight="1" x14ac:dyDescent="0.2">
      <c r="A105" s="246"/>
      <c r="B105" s="246"/>
      <c r="C105" s="248"/>
      <c r="D105" s="235"/>
      <c r="E105" s="248"/>
      <c r="F105" s="290"/>
      <c r="G105" s="290"/>
      <c r="H105" s="246"/>
      <c r="I105" s="246"/>
      <c r="J105" s="246"/>
      <c r="K105" s="79" t="s">
        <v>284</v>
      </c>
      <c r="L105" s="80"/>
      <c r="M105" s="79">
        <v>0</v>
      </c>
      <c r="N105" s="90">
        <v>0</v>
      </c>
      <c r="O105" s="90">
        <v>0</v>
      </c>
    </row>
    <row r="106" spans="1:15" s="86" customFormat="1" ht="14.25" customHeight="1" x14ac:dyDescent="0.2">
      <c r="A106" s="245" t="s">
        <v>59</v>
      </c>
      <c r="B106" s="245" t="s">
        <v>298</v>
      </c>
      <c r="C106" s="247" t="s">
        <v>537</v>
      </c>
      <c r="D106" s="234" t="s">
        <v>536</v>
      </c>
      <c r="E106" s="247" t="s">
        <v>208</v>
      </c>
      <c r="F106" s="289" t="s">
        <v>101</v>
      </c>
      <c r="G106" s="289">
        <v>1</v>
      </c>
      <c r="H106" s="245" t="s">
        <v>197</v>
      </c>
      <c r="I106" s="245" t="s">
        <v>85</v>
      </c>
      <c r="J106" s="245" t="s">
        <v>85</v>
      </c>
      <c r="K106" s="79" t="s">
        <v>283</v>
      </c>
      <c r="L106" s="80">
        <v>139.06</v>
      </c>
      <c r="M106" s="79">
        <v>244</v>
      </c>
      <c r="N106" s="90">
        <v>0</v>
      </c>
      <c r="O106" s="90">
        <v>0</v>
      </c>
    </row>
    <row r="107" spans="1:15" s="86" customFormat="1" ht="14.25" customHeight="1" x14ac:dyDescent="0.2">
      <c r="A107" s="246"/>
      <c r="B107" s="246"/>
      <c r="C107" s="248"/>
      <c r="D107" s="235"/>
      <c r="E107" s="248"/>
      <c r="F107" s="290"/>
      <c r="G107" s="290"/>
      <c r="H107" s="246"/>
      <c r="I107" s="246"/>
      <c r="J107" s="246"/>
      <c r="K107" s="79" t="s">
        <v>284</v>
      </c>
      <c r="L107" s="80"/>
      <c r="M107" s="79">
        <v>0</v>
      </c>
      <c r="N107" s="90">
        <v>0</v>
      </c>
      <c r="O107" s="90">
        <v>0</v>
      </c>
    </row>
    <row r="108" spans="1:15" s="86" customFormat="1" ht="14.25" customHeight="1" x14ac:dyDescent="0.2">
      <c r="A108" s="245" t="s">
        <v>59</v>
      </c>
      <c r="B108" s="245" t="s">
        <v>298</v>
      </c>
      <c r="C108" s="247" t="s">
        <v>539</v>
      </c>
      <c r="D108" s="234" t="s">
        <v>538</v>
      </c>
      <c r="E108" s="247" t="s">
        <v>208</v>
      </c>
      <c r="F108" s="289" t="s">
        <v>101</v>
      </c>
      <c r="G108" s="289">
        <v>1</v>
      </c>
      <c r="H108" s="245" t="s">
        <v>197</v>
      </c>
      <c r="I108" s="245" t="s">
        <v>85</v>
      </c>
      <c r="J108" s="245" t="s">
        <v>85</v>
      </c>
      <c r="K108" s="79" t="s">
        <v>283</v>
      </c>
      <c r="L108" s="80">
        <v>139.06</v>
      </c>
      <c r="M108" s="79">
        <v>1223.5496000000001</v>
      </c>
      <c r="N108" s="90">
        <v>0</v>
      </c>
      <c r="O108" s="90">
        <v>0</v>
      </c>
    </row>
    <row r="109" spans="1:15" s="86" customFormat="1" ht="14.25" customHeight="1" x14ac:dyDescent="0.2">
      <c r="A109" s="246"/>
      <c r="B109" s="246"/>
      <c r="C109" s="248"/>
      <c r="D109" s="235"/>
      <c r="E109" s="248"/>
      <c r="F109" s="290"/>
      <c r="G109" s="290"/>
      <c r="H109" s="246"/>
      <c r="I109" s="246"/>
      <c r="J109" s="246"/>
      <c r="K109" s="79" t="s">
        <v>284</v>
      </c>
      <c r="L109" s="80"/>
      <c r="M109" s="79">
        <v>0</v>
      </c>
      <c r="N109" s="90">
        <v>0</v>
      </c>
      <c r="O109" s="90">
        <v>0</v>
      </c>
    </row>
    <row r="110" spans="1:15" s="86" customFormat="1" ht="14.25" customHeight="1" x14ac:dyDescent="0.2">
      <c r="A110" s="245" t="s">
        <v>59</v>
      </c>
      <c r="B110" s="245" t="s">
        <v>298</v>
      </c>
      <c r="C110" s="247" t="s">
        <v>541</v>
      </c>
      <c r="D110" s="234" t="s">
        <v>540</v>
      </c>
      <c r="E110" s="247" t="s">
        <v>208</v>
      </c>
      <c r="F110" s="289" t="s">
        <v>101</v>
      </c>
      <c r="G110" s="289">
        <v>1</v>
      </c>
      <c r="H110" s="245" t="s">
        <v>197</v>
      </c>
      <c r="I110" s="245" t="s">
        <v>85</v>
      </c>
      <c r="J110" s="245" t="s">
        <v>85</v>
      </c>
      <c r="K110" s="79" t="s">
        <v>283</v>
      </c>
      <c r="L110" s="80">
        <v>139.06</v>
      </c>
      <c r="M110" s="79">
        <v>297.56</v>
      </c>
      <c r="N110" s="90">
        <v>0</v>
      </c>
      <c r="O110" s="90">
        <v>0</v>
      </c>
    </row>
    <row r="111" spans="1:15" s="86" customFormat="1" ht="14.25" customHeight="1" x14ac:dyDescent="0.2">
      <c r="A111" s="246"/>
      <c r="B111" s="246"/>
      <c r="C111" s="248"/>
      <c r="D111" s="235"/>
      <c r="E111" s="248"/>
      <c r="F111" s="290"/>
      <c r="G111" s="290"/>
      <c r="H111" s="246"/>
      <c r="I111" s="246"/>
      <c r="J111" s="246"/>
      <c r="K111" s="79" t="s">
        <v>284</v>
      </c>
      <c r="L111" s="80"/>
      <c r="M111" s="79">
        <v>0</v>
      </c>
      <c r="N111" s="90">
        <v>0</v>
      </c>
      <c r="O111" s="90">
        <v>0</v>
      </c>
    </row>
    <row r="112" spans="1:15" s="86" customFormat="1" ht="14.25" customHeight="1" x14ac:dyDescent="0.2">
      <c r="A112" s="245" t="s">
        <v>59</v>
      </c>
      <c r="B112" s="245" t="s">
        <v>298</v>
      </c>
      <c r="C112" s="247" t="s">
        <v>543</v>
      </c>
      <c r="D112" s="234" t="s">
        <v>542</v>
      </c>
      <c r="E112" s="247" t="s">
        <v>208</v>
      </c>
      <c r="F112" s="289" t="s">
        <v>101</v>
      </c>
      <c r="G112" s="289">
        <v>1</v>
      </c>
      <c r="H112" s="245" t="s">
        <v>197</v>
      </c>
      <c r="I112" s="245" t="s">
        <v>85</v>
      </c>
      <c r="J112" s="245" t="s">
        <v>85</v>
      </c>
      <c r="K112" s="79" t="s">
        <v>283</v>
      </c>
      <c r="L112" s="80">
        <v>139.06</v>
      </c>
      <c r="M112" s="90">
        <v>248.37360000000001</v>
      </c>
      <c r="N112" s="90">
        <v>0</v>
      </c>
      <c r="O112" s="90">
        <v>0</v>
      </c>
    </row>
    <row r="113" spans="1:16" s="86" customFormat="1" ht="14.25" customHeight="1" x14ac:dyDescent="0.2">
      <c r="A113" s="246"/>
      <c r="B113" s="246"/>
      <c r="C113" s="248"/>
      <c r="D113" s="235"/>
      <c r="E113" s="248"/>
      <c r="F113" s="290"/>
      <c r="G113" s="290"/>
      <c r="H113" s="246"/>
      <c r="I113" s="246"/>
      <c r="J113" s="246"/>
      <c r="K113" s="79" t="s">
        <v>284</v>
      </c>
      <c r="L113" s="80"/>
      <c r="M113" s="79">
        <v>0</v>
      </c>
      <c r="N113" s="90">
        <v>0</v>
      </c>
      <c r="O113" s="90">
        <v>0</v>
      </c>
    </row>
    <row r="114" spans="1:16" ht="30.75" customHeight="1" x14ac:dyDescent="0.25">
      <c r="A114" s="255" t="s">
        <v>59</v>
      </c>
      <c r="B114" s="255" t="s">
        <v>298</v>
      </c>
      <c r="C114" s="264" t="s">
        <v>13</v>
      </c>
      <c r="D114" s="267" t="s">
        <v>404</v>
      </c>
      <c r="E114" s="270" t="s">
        <v>213</v>
      </c>
      <c r="F114" s="264" t="s">
        <v>101</v>
      </c>
      <c r="G114" s="264">
        <f>SUM(G117:G120)</f>
        <v>4</v>
      </c>
      <c r="H114" s="255" t="s">
        <v>85</v>
      </c>
      <c r="I114" s="255" t="s">
        <v>272</v>
      </c>
      <c r="J114" s="255" t="s">
        <v>272</v>
      </c>
      <c r="K114" s="78" t="s">
        <v>282</v>
      </c>
      <c r="L114" s="78">
        <f>SUM(L118:L120)</f>
        <v>18027.805</v>
      </c>
      <c r="M114" s="78">
        <f>M117+M118+M119+M120</f>
        <v>33799</v>
      </c>
      <c r="N114" s="78">
        <v>33799.199999999997</v>
      </c>
      <c r="O114" s="78">
        <v>33799.199999999997</v>
      </c>
    </row>
    <row r="115" spans="1:16" ht="30.75" customHeight="1" x14ac:dyDescent="0.25">
      <c r="A115" s="256"/>
      <c r="B115" s="256"/>
      <c r="C115" s="265"/>
      <c r="D115" s="268"/>
      <c r="E115" s="271"/>
      <c r="F115" s="265"/>
      <c r="G115" s="265"/>
      <c r="H115" s="256"/>
      <c r="I115" s="256"/>
      <c r="J115" s="256"/>
      <c r="K115" s="78" t="s">
        <v>283</v>
      </c>
      <c r="L115" s="78"/>
      <c r="M115" s="78">
        <v>0</v>
      </c>
      <c r="N115" s="78">
        <v>0</v>
      </c>
      <c r="O115" s="78">
        <v>0</v>
      </c>
    </row>
    <row r="116" spans="1:16" ht="30.75" customHeight="1" x14ac:dyDescent="0.25">
      <c r="A116" s="257"/>
      <c r="B116" s="257"/>
      <c r="C116" s="266"/>
      <c r="D116" s="269"/>
      <c r="E116" s="272"/>
      <c r="F116" s="266"/>
      <c r="G116" s="266"/>
      <c r="H116" s="257"/>
      <c r="I116" s="257"/>
      <c r="J116" s="257"/>
      <c r="K116" s="78" t="s">
        <v>284</v>
      </c>
      <c r="L116" s="78"/>
      <c r="M116" s="78">
        <f>M118+M119+M120+M117</f>
        <v>33799</v>
      </c>
      <c r="N116" s="78">
        <v>33799.199999999997</v>
      </c>
      <c r="O116" s="78">
        <v>33799.199999999997</v>
      </c>
    </row>
    <row r="117" spans="1:16" ht="17.25" customHeight="1" x14ac:dyDescent="0.25">
      <c r="A117" s="68" t="s">
        <v>59</v>
      </c>
      <c r="B117" s="68" t="s">
        <v>298</v>
      </c>
      <c r="C117" s="113" t="s">
        <v>177</v>
      </c>
      <c r="D117" s="119" t="s">
        <v>386</v>
      </c>
      <c r="E117" s="107" t="s">
        <v>208</v>
      </c>
      <c r="F117" s="103" t="s">
        <v>101</v>
      </c>
      <c r="G117" s="103">
        <v>1</v>
      </c>
      <c r="H117" s="68" t="s">
        <v>197</v>
      </c>
      <c r="I117" s="68" t="s">
        <v>85</v>
      </c>
      <c r="J117" s="68" t="s">
        <v>85</v>
      </c>
      <c r="K117" s="174" t="s">
        <v>284</v>
      </c>
      <c r="L117" s="111">
        <f>M117+N117+O117</f>
        <v>2800</v>
      </c>
      <c r="M117" s="110">
        <v>2800</v>
      </c>
      <c r="N117" s="105">
        <v>0</v>
      </c>
      <c r="O117" s="105">
        <v>0</v>
      </c>
    </row>
    <row r="118" spans="1:16" ht="15.75" customHeight="1" x14ac:dyDescent="0.25">
      <c r="A118" s="68" t="s">
        <v>59</v>
      </c>
      <c r="B118" s="68" t="s">
        <v>298</v>
      </c>
      <c r="C118" s="113" t="s">
        <v>142</v>
      </c>
      <c r="D118" s="128" t="s">
        <v>367</v>
      </c>
      <c r="E118" s="107" t="s">
        <v>208</v>
      </c>
      <c r="F118" s="103" t="s">
        <v>101</v>
      </c>
      <c r="G118" s="103">
        <v>1</v>
      </c>
      <c r="H118" s="68" t="s">
        <v>197</v>
      </c>
      <c r="I118" s="68" t="s">
        <v>85</v>
      </c>
      <c r="J118" s="68" t="s">
        <v>85</v>
      </c>
      <c r="K118" s="174" t="s">
        <v>284</v>
      </c>
      <c r="L118" s="111">
        <f t="shared" ref="L118" si="19">M118+N118+O118</f>
        <v>16342</v>
      </c>
      <c r="M118" s="110">
        <v>16342</v>
      </c>
      <c r="N118" s="105">
        <v>0</v>
      </c>
      <c r="O118" s="105">
        <v>0</v>
      </c>
    </row>
    <row r="119" spans="1:16" ht="16.5" customHeight="1" x14ac:dyDescent="0.25">
      <c r="A119" s="68" t="s">
        <v>59</v>
      </c>
      <c r="B119" s="68" t="s">
        <v>298</v>
      </c>
      <c r="C119" s="113" t="s">
        <v>174</v>
      </c>
      <c r="D119" s="128" t="s">
        <v>384</v>
      </c>
      <c r="E119" s="107" t="s">
        <v>208</v>
      </c>
      <c r="F119" s="103" t="s">
        <v>101</v>
      </c>
      <c r="G119" s="103">
        <v>1</v>
      </c>
      <c r="H119" s="68" t="s">
        <v>197</v>
      </c>
      <c r="I119" s="68" t="s">
        <v>85</v>
      </c>
      <c r="J119" s="68" t="s">
        <v>85</v>
      </c>
      <c r="K119" s="174" t="s">
        <v>284</v>
      </c>
      <c r="L119" s="111">
        <v>1140.5050000000001</v>
      </c>
      <c r="M119" s="110">
        <v>5857</v>
      </c>
      <c r="N119" s="105">
        <v>0</v>
      </c>
      <c r="O119" s="105">
        <v>0</v>
      </c>
    </row>
    <row r="120" spans="1:16" ht="29.25" customHeight="1" x14ac:dyDescent="0.25">
      <c r="A120" s="68" t="s">
        <v>59</v>
      </c>
      <c r="B120" s="68" t="s">
        <v>298</v>
      </c>
      <c r="C120" s="113" t="s">
        <v>175</v>
      </c>
      <c r="D120" s="119" t="s">
        <v>385</v>
      </c>
      <c r="E120" s="107" t="s">
        <v>208</v>
      </c>
      <c r="F120" s="103" t="s">
        <v>101</v>
      </c>
      <c r="G120" s="103">
        <v>1</v>
      </c>
      <c r="H120" s="68" t="s">
        <v>197</v>
      </c>
      <c r="I120" s="68" t="s">
        <v>85</v>
      </c>
      <c r="J120" s="68" t="s">
        <v>85</v>
      </c>
      <c r="K120" s="174" t="s">
        <v>284</v>
      </c>
      <c r="L120" s="111">
        <v>545.29999999999995</v>
      </c>
      <c r="M120" s="129">
        <v>8800</v>
      </c>
      <c r="N120" s="105">
        <v>0</v>
      </c>
      <c r="O120" s="105">
        <v>0</v>
      </c>
    </row>
    <row r="121" spans="1:16" ht="39" customHeight="1" x14ac:dyDescent="0.25">
      <c r="A121" s="255" t="s">
        <v>59</v>
      </c>
      <c r="B121" s="255" t="s">
        <v>298</v>
      </c>
      <c r="C121" s="264" t="s">
        <v>13</v>
      </c>
      <c r="D121" s="267" t="s">
        <v>544</v>
      </c>
      <c r="E121" s="283" t="s">
        <v>215</v>
      </c>
      <c r="F121" s="264" t="s">
        <v>101</v>
      </c>
      <c r="G121" s="264">
        <f>SUM(G124:G124)</f>
        <v>1</v>
      </c>
      <c r="H121" s="255" t="s">
        <v>85</v>
      </c>
      <c r="I121" s="255" t="s">
        <v>273</v>
      </c>
      <c r="J121" s="255" t="s">
        <v>273</v>
      </c>
      <c r="K121" s="78" t="s">
        <v>282</v>
      </c>
      <c r="L121" s="78">
        <f>M121+N121+O121</f>
        <v>63987.520000000004</v>
      </c>
      <c r="M121" s="78">
        <f>M123</f>
        <v>20613.37</v>
      </c>
      <c r="N121" s="78">
        <f t="shared" ref="N121:O121" si="20">N123</f>
        <v>21687.15</v>
      </c>
      <c r="O121" s="78">
        <f t="shared" si="20"/>
        <v>21687</v>
      </c>
      <c r="P121" s="26"/>
    </row>
    <row r="122" spans="1:16" ht="39" customHeight="1" x14ac:dyDescent="0.25">
      <c r="A122" s="256"/>
      <c r="B122" s="256"/>
      <c r="C122" s="265"/>
      <c r="D122" s="268"/>
      <c r="E122" s="284"/>
      <c r="F122" s="265"/>
      <c r="G122" s="265"/>
      <c r="H122" s="256"/>
      <c r="I122" s="256"/>
      <c r="J122" s="256"/>
      <c r="K122" s="78" t="s">
        <v>283</v>
      </c>
      <c r="L122" s="78"/>
      <c r="M122" s="78">
        <v>0</v>
      </c>
      <c r="N122" s="78">
        <v>0</v>
      </c>
      <c r="O122" s="78">
        <v>0</v>
      </c>
      <c r="P122" s="26"/>
    </row>
    <row r="123" spans="1:16" ht="39" customHeight="1" x14ac:dyDescent="0.25">
      <c r="A123" s="257"/>
      <c r="B123" s="257"/>
      <c r="C123" s="266"/>
      <c r="D123" s="269"/>
      <c r="E123" s="288"/>
      <c r="F123" s="266"/>
      <c r="G123" s="266"/>
      <c r="H123" s="257"/>
      <c r="I123" s="257"/>
      <c r="J123" s="257"/>
      <c r="K123" s="78" t="s">
        <v>284</v>
      </c>
      <c r="L123" s="78"/>
      <c r="M123" s="78">
        <f>M124</f>
        <v>20613.37</v>
      </c>
      <c r="N123" s="78">
        <v>21687.15</v>
      </c>
      <c r="O123" s="78">
        <v>21687</v>
      </c>
      <c r="P123" s="26"/>
    </row>
    <row r="124" spans="1:16" s="28" customFormat="1" ht="17.25" customHeight="1" x14ac:dyDescent="0.2">
      <c r="A124" s="68" t="s">
        <v>59</v>
      </c>
      <c r="B124" s="68" t="s">
        <v>298</v>
      </c>
      <c r="C124" s="113" t="s">
        <v>143</v>
      </c>
      <c r="D124" s="119" t="s">
        <v>387</v>
      </c>
      <c r="E124" s="130" t="s">
        <v>208</v>
      </c>
      <c r="F124" s="131" t="s">
        <v>101</v>
      </c>
      <c r="G124" s="131">
        <v>1</v>
      </c>
      <c r="H124" s="68" t="s">
        <v>197</v>
      </c>
      <c r="I124" s="68" t="s">
        <v>85</v>
      </c>
      <c r="J124" s="68" t="s">
        <v>85</v>
      </c>
      <c r="K124" s="174" t="s">
        <v>284</v>
      </c>
      <c r="L124" s="111">
        <v>2492.79</v>
      </c>
      <c r="M124" s="110">
        <v>20613.37</v>
      </c>
      <c r="N124" s="105">
        <v>0</v>
      </c>
      <c r="O124" s="105">
        <v>0</v>
      </c>
    </row>
  </sheetData>
  <mergeCells count="459">
    <mergeCell ref="E43:E44"/>
    <mergeCell ref="F43:F44"/>
    <mergeCell ref="G43:G44"/>
    <mergeCell ref="I43:I44"/>
    <mergeCell ref="J43:J44"/>
    <mergeCell ref="A28:A30"/>
    <mergeCell ref="B28:B30"/>
    <mergeCell ref="C28:C30"/>
    <mergeCell ref="E28:E30"/>
    <mergeCell ref="F28:F30"/>
    <mergeCell ref="G28:G30"/>
    <mergeCell ref="H28:H30"/>
    <mergeCell ref="I28:I30"/>
    <mergeCell ref="J28:J30"/>
    <mergeCell ref="D28:D30"/>
    <mergeCell ref="B39:B40"/>
    <mergeCell ref="C39:C40"/>
    <mergeCell ref="D39:D40"/>
    <mergeCell ref="E41:E42"/>
    <mergeCell ref="F41:F42"/>
    <mergeCell ref="G41:G42"/>
    <mergeCell ref="H41:H42"/>
    <mergeCell ref="I41:I42"/>
    <mergeCell ref="J41:J42"/>
    <mergeCell ref="A18:A19"/>
    <mergeCell ref="B18:B19"/>
    <mergeCell ref="E18:E19"/>
    <mergeCell ref="F18:F19"/>
    <mergeCell ref="H18:H19"/>
    <mergeCell ref="D98:D99"/>
    <mergeCell ref="D100:D101"/>
    <mergeCell ref="D102:D103"/>
    <mergeCell ref="D104:D105"/>
    <mergeCell ref="A98:A99"/>
    <mergeCell ref="A100:A101"/>
    <mergeCell ref="A102:A103"/>
    <mergeCell ref="A104:A105"/>
    <mergeCell ref="E92:E93"/>
    <mergeCell ref="F92:F93"/>
    <mergeCell ref="G92:G93"/>
    <mergeCell ref="H92:H93"/>
    <mergeCell ref="E86:E87"/>
    <mergeCell ref="F86:F87"/>
    <mergeCell ref="G86:G87"/>
    <mergeCell ref="H86:H87"/>
    <mergeCell ref="C90:C91"/>
    <mergeCell ref="C92:C93"/>
    <mergeCell ref="D72:D73"/>
    <mergeCell ref="D106:D107"/>
    <mergeCell ref="D108:D109"/>
    <mergeCell ref="C98:C99"/>
    <mergeCell ref="C100:C101"/>
    <mergeCell ref="C102:C103"/>
    <mergeCell ref="C104:C105"/>
    <mergeCell ref="C106:C107"/>
    <mergeCell ref="C108:C109"/>
    <mergeCell ref="B98:B99"/>
    <mergeCell ref="B100:B101"/>
    <mergeCell ref="B102:B103"/>
    <mergeCell ref="B104:B105"/>
    <mergeCell ref="B106:B107"/>
    <mergeCell ref="B108:B109"/>
    <mergeCell ref="A106:A107"/>
    <mergeCell ref="A108:A109"/>
    <mergeCell ref="E96:E97"/>
    <mergeCell ref="F96:F97"/>
    <mergeCell ref="G96:G97"/>
    <mergeCell ref="H96:H97"/>
    <mergeCell ref="I96:I97"/>
    <mergeCell ref="J96:J97"/>
    <mergeCell ref="E94:E95"/>
    <mergeCell ref="F94:F95"/>
    <mergeCell ref="G94:G95"/>
    <mergeCell ref="H94:H95"/>
    <mergeCell ref="I94:I95"/>
    <mergeCell ref="J94:J95"/>
    <mergeCell ref="C94:C95"/>
    <mergeCell ref="C96:C97"/>
    <mergeCell ref="J98:J99"/>
    <mergeCell ref="E100:E101"/>
    <mergeCell ref="F100:F101"/>
    <mergeCell ref="G100:G101"/>
    <mergeCell ref="H100:H101"/>
    <mergeCell ref="I100:I101"/>
    <mergeCell ref="J100:J101"/>
    <mergeCell ref="J106:J107"/>
    <mergeCell ref="J92:J93"/>
    <mergeCell ref="E90:E91"/>
    <mergeCell ref="F90:F91"/>
    <mergeCell ref="G90:G91"/>
    <mergeCell ref="H90:H91"/>
    <mergeCell ref="I90:I91"/>
    <mergeCell ref="J90:J91"/>
    <mergeCell ref="E88:E89"/>
    <mergeCell ref="F88:F89"/>
    <mergeCell ref="G88:G89"/>
    <mergeCell ref="H88:H89"/>
    <mergeCell ref="I88:I89"/>
    <mergeCell ref="J88:J89"/>
    <mergeCell ref="J86:J87"/>
    <mergeCell ref="E84:E85"/>
    <mergeCell ref="F84:F85"/>
    <mergeCell ref="G84:G85"/>
    <mergeCell ref="H84:H85"/>
    <mergeCell ref="I84:I85"/>
    <mergeCell ref="J84:J85"/>
    <mergeCell ref="E82:E83"/>
    <mergeCell ref="F82:F83"/>
    <mergeCell ref="G82:G83"/>
    <mergeCell ref="H82:H83"/>
    <mergeCell ref="I82:I83"/>
    <mergeCell ref="J82:J83"/>
    <mergeCell ref="J78:J79"/>
    <mergeCell ref="E80:E81"/>
    <mergeCell ref="F80:F81"/>
    <mergeCell ref="G80:G81"/>
    <mergeCell ref="H80:H81"/>
    <mergeCell ref="I80:I81"/>
    <mergeCell ref="J80:J81"/>
    <mergeCell ref="F76:F77"/>
    <mergeCell ref="G76:G77"/>
    <mergeCell ref="H76:H77"/>
    <mergeCell ref="I76:I77"/>
    <mergeCell ref="J76:J77"/>
    <mergeCell ref="E78:E79"/>
    <mergeCell ref="F78:F79"/>
    <mergeCell ref="G78:G79"/>
    <mergeCell ref="H78:H79"/>
    <mergeCell ref="I78:I79"/>
    <mergeCell ref="D78:D79"/>
    <mergeCell ref="D80:D81"/>
    <mergeCell ref="D82:D83"/>
    <mergeCell ref="D96:D97"/>
    <mergeCell ref="D84:D85"/>
    <mergeCell ref="D86:D87"/>
    <mergeCell ref="D88:D89"/>
    <mergeCell ref="D90:D91"/>
    <mergeCell ref="D92:D93"/>
    <mergeCell ref="D94:D95"/>
    <mergeCell ref="C78:C79"/>
    <mergeCell ref="C80:C81"/>
    <mergeCell ref="C82:C83"/>
    <mergeCell ref="C84:C85"/>
    <mergeCell ref="C86:C87"/>
    <mergeCell ref="C88:C89"/>
    <mergeCell ref="B84:B85"/>
    <mergeCell ref="B86:B87"/>
    <mergeCell ref="B88:B89"/>
    <mergeCell ref="A90:A91"/>
    <mergeCell ref="A92:A93"/>
    <mergeCell ref="A94:A95"/>
    <mergeCell ref="A96:A97"/>
    <mergeCell ref="B72:B73"/>
    <mergeCell ref="B74:B75"/>
    <mergeCell ref="B76:B77"/>
    <mergeCell ref="B78:B79"/>
    <mergeCell ref="B80:B81"/>
    <mergeCell ref="B82:B83"/>
    <mergeCell ref="A78:A79"/>
    <mergeCell ref="A80:A81"/>
    <mergeCell ref="A82:A83"/>
    <mergeCell ref="A84:A85"/>
    <mergeCell ref="A86:A87"/>
    <mergeCell ref="A88:A89"/>
    <mergeCell ref="B96:B97"/>
    <mergeCell ref="B90:B91"/>
    <mergeCell ref="B92:B93"/>
    <mergeCell ref="B94:B95"/>
    <mergeCell ref="J70:J71"/>
    <mergeCell ref="A72:A73"/>
    <mergeCell ref="A74:A75"/>
    <mergeCell ref="A76:A77"/>
    <mergeCell ref="J72:J73"/>
    <mergeCell ref="I74:I75"/>
    <mergeCell ref="J74:J75"/>
    <mergeCell ref="E76:E77"/>
    <mergeCell ref="F68:F69"/>
    <mergeCell ref="F70:F71"/>
    <mergeCell ref="C72:C73"/>
    <mergeCell ref="C74:C75"/>
    <mergeCell ref="C76:C77"/>
    <mergeCell ref="E72:E73"/>
    <mergeCell ref="F72:F73"/>
    <mergeCell ref="G72:G73"/>
    <mergeCell ref="H72:H73"/>
    <mergeCell ref="I72:I73"/>
    <mergeCell ref="E74:E75"/>
    <mergeCell ref="F74:F75"/>
    <mergeCell ref="G74:G75"/>
    <mergeCell ref="H74:H75"/>
    <mergeCell ref="D74:D75"/>
    <mergeCell ref="D76:D77"/>
    <mergeCell ref="J66:J67"/>
    <mergeCell ref="J68:J69"/>
    <mergeCell ref="A66:A67"/>
    <mergeCell ref="A68:A69"/>
    <mergeCell ref="A70:A71"/>
    <mergeCell ref="B66:B67"/>
    <mergeCell ref="B68:B69"/>
    <mergeCell ref="B70:B71"/>
    <mergeCell ref="C66:C67"/>
    <mergeCell ref="H66:H67"/>
    <mergeCell ref="I66:I67"/>
    <mergeCell ref="F66:F67"/>
    <mergeCell ref="G66:G67"/>
    <mergeCell ref="G68:G69"/>
    <mergeCell ref="G70:G71"/>
    <mergeCell ref="H68:H69"/>
    <mergeCell ref="H70:H71"/>
    <mergeCell ref="C68:C69"/>
    <mergeCell ref="C70:C71"/>
    <mergeCell ref="D66:D67"/>
    <mergeCell ref="D68:D69"/>
    <mergeCell ref="D70:D71"/>
    <mergeCell ref="E66:E67"/>
    <mergeCell ref="E68:E69"/>
    <mergeCell ref="J62:J63"/>
    <mergeCell ref="A62:A63"/>
    <mergeCell ref="B62:B63"/>
    <mergeCell ref="A64:A65"/>
    <mergeCell ref="B64:B65"/>
    <mergeCell ref="C62:C63"/>
    <mergeCell ref="D62:D63"/>
    <mergeCell ref="C64:C65"/>
    <mergeCell ref="D64:D65"/>
    <mergeCell ref="J64:J65"/>
    <mergeCell ref="E64:E65"/>
    <mergeCell ref="F64:F65"/>
    <mergeCell ref="G64:G65"/>
    <mergeCell ref="H64:H65"/>
    <mergeCell ref="I64:I65"/>
    <mergeCell ref="D52:D54"/>
    <mergeCell ref="A52:A54"/>
    <mergeCell ref="B52:B54"/>
    <mergeCell ref="C52:C54"/>
    <mergeCell ref="F52:F54"/>
    <mergeCell ref="G52:G54"/>
    <mergeCell ref="K49:K50"/>
    <mergeCell ref="M49:M50"/>
    <mergeCell ref="N49:N50"/>
    <mergeCell ref="O49:O50"/>
    <mergeCell ref="E52:E54"/>
    <mergeCell ref="H52:H54"/>
    <mergeCell ref="I52:I54"/>
    <mergeCell ref="J52:J54"/>
    <mergeCell ref="I32:I34"/>
    <mergeCell ref="J32:J34"/>
    <mergeCell ref="A49:A50"/>
    <mergeCell ref="B49:B50"/>
    <mergeCell ref="C49:C50"/>
    <mergeCell ref="D49:D50"/>
    <mergeCell ref="A32:A34"/>
    <mergeCell ref="B32:B34"/>
    <mergeCell ref="C32:C34"/>
    <mergeCell ref="F32:F34"/>
    <mergeCell ref="G32:G34"/>
    <mergeCell ref="H32:H34"/>
    <mergeCell ref="E37:E38"/>
    <mergeCell ref="F37:F38"/>
    <mergeCell ref="G37:G38"/>
    <mergeCell ref="H37:H38"/>
    <mergeCell ref="I37:I38"/>
    <mergeCell ref="J37:J38"/>
    <mergeCell ref="A39:A40"/>
    <mergeCell ref="G39:G40"/>
    <mergeCell ref="H39:H40"/>
    <mergeCell ref="I39:I40"/>
    <mergeCell ref="J39:J40"/>
    <mergeCell ref="A41:A42"/>
    <mergeCell ref="B41:B42"/>
    <mergeCell ref="C41:C42"/>
    <mergeCell ref="D41:D42"/>
    <mergeCell ref="E39:E40"/>
    <mergeCell ref="F39:F40"/>
    <mergeCell ref="G20:G22"/>
    <mergeCell ref="H20:H22"/>
    <mergeCell ref="I20:I22"/>
    <mergeCell ref="J20:J22"/>
    <mergeCell ref="A36:A37"/>
    <mergeCell ref="B36:B37"/>
    <mergeCell ref="C36:C37"/>
    <mergeCell ref="D36:D37"/>
    <mergeCell ref="E32:E34"/>
    <mergeCell ref="A20:A22"/>
    <mergeCell ref="B20:B22"/>
    <mergeCell ref="C20:C22"/>
    <mergeCell ref="D20:D22"/>
    <mergeCell ref="E20:E22"/>
    <mergeCell ref="F20:F22"/>
    <mergeCell ref="A24:A26"/>
    <mergeCell ref="B24:B26"/>
    <mergeCell ref="C24:C26"/>
    <mergeCell ref="E24:E26"/>
    <mergeCell ref="F24:F26"/>
    <mergeCell ref="G24:G26"/>
    <mergeCell ref="H24:H26"/>
    <mergeCell ref="I24:I26"/>
    <mergeCell ref="J24:J26"/>
    <mergeCell ref="H10:H12"/>
    <mergeCell ref="I10:I12"/>
    <mergeCell ref="G16:G17"/>
    <mergeCell ref="H16:H17"/>
    <mergeCell ref="I16:I17"/>
    <mergeCell ref="J16:J17"/>
    <mergeCell ref="F13:F15"/>
    <mergeCell ref="G13:G15"/>
    <mergeCell ref="H13:H15"/>
    <mergeCell ref="I13:I15"/>
    <mergeCell ref="J13:J15"/>
    <mergeCell ref="J10:J12"/>
    <mergeCell ref="A13:A15"/>
    <mergeCell ref="B13:B15"/>
    <mergeCell ref="C13:C15"/>
    <mergeCell ref="D13:D15"/>
    <mergeCell ref="E13:E15"/>
    <mergeCell ref="L43:L45"/>
    <mergeCell ref="A10:A12"/>
    <mergeCell ref="B10:B12"/>
    <mergeCell ref="C10:C12"/>
    <mergeCell ref="D10:D12"/>
    <mergeCell ref="E10:E12"/>
    <mergeCell ref="F10:F12"/>
    <mergeCell ref="A43:A45"/>
    <mergeCell ref="B43:B45"/>
    <mergeCell ref="C43:C45"/>
    <mergeCell ref="D43:D45"/>
    <mergeCell ref="H43:H45"/>
    <mergeCell ref="A16:A17"/>
    <mergeCell ref="B16:B17"/>
    <mergeCell ref="C16:C17"/>
    <mergeCell ref="D16:D17"/>
    <mergeCell ref="E16:E17"/>
    <mergeCell ref="F16:F17"/>
    <mergeCell ref="G10:G12"/>
    <mergeCell ref="N2:O2"/>
    <mergeCell ref="A3:O3"/>
    <mergeCell ref="A5:A8"/>
    <mergeCell ref="B5:B8"/>
    <mergeCell ref="C5:C8"/>
    <mergeCell ref="D5:D8"/>
    <mergeCell ref="E5:J5"/>
    <mergeCell ref="K5:O5"/>
    <mergeCell ref="E6:E8"/>
    <mergeCell ref="F6:F8"/>
    <mergeCell ref="G6:J6"/>
    <mergeCell ref="K6:K8"/>
    <mergeCell ref="L6:L8"/>
    <mergeCell ref="M6:M8"/>
    <mergeCell ref="N6:N8"/>
    <mergeCell ref="O6:O8"/>
    <mergeCell ref="G7:H7"/>
    <mergeCell ref="I7:I8"/>
    <mergeCell ref="J7:J8"/>
    <mergeCell ref="E108:E109"/>
    <mergeCell ref="F108:F109"/>
    <mergeCell ref="G108:G109"/>
    <mergeCell ref="H108:H109"/>
    <mergeCell ref="I108:I109"/>
    <mergeCell ref="J108:J109"/>
    <mergeCell ref="E102:E103"/>
    <mergeCell ref="F102:F103"/>
    <mergeCell ref="G102:G103"/>
    <mergeCell ref="H102:H103"/>
    <mergeCell ref="I102:I103"/>
    <mergeCell ref="J102:J103"/>
    <mergeCell ref="E104:E105"/>
    <mergeCell ref="F104:F105"/>
    <mergeCell ref="G104:G105"/>
    <mergeCell ref="H104:H105"/>
    <mergeCell ref="I104:I105"/>
    <mergeCell ref="J104:J105"/>
    <mergeCell ref="G98:G99"/>
    <mergeCell ref="H98:H99"/>
    <mergeCell ref="I98:I99"/>
    <mergeCell ref="E62:E63"/>
    <mergeCell ref="F62:F63"/>
    <mergeCell ref="G62:G63"/>
    <mergeCell ref="H62:H63"/>
    <mergeCell ref="I62:I63"/>
    <mergeCell ref="E70:E71"/>
    <mergeCell ref="I68:I69"/>
    <mergeCell ref="I70:I71"/>
    <mergeCell ref="I86:I87"/>
    <mergeCell ref="I92:I93"/>
    <mergeCell ref="D57:D59"/>
    <mergeCell ref="E57:E59"/>
    <mergeCell ref="A57:A59"/>
    <mergeCell ref="B57:B59"/>
    <mergeCell ref="C57:C59"/>
    <mergeCell ref="F57:F59"/>
    <mergeCell ref="G57:G59"/>
    <mergeCell ref="H57:H59"/>
    <mergeCell ref="I57:I59"/>
    <mergeCell ref="D110:D111"/>
    <mergeCell ref="E110:E111"/>
    <mergeCell ref="F110:F111"/>
    <mergeCell ref="G110:G111"/>
    <mergeCell ref="H110:H111"/>
    <mergeCell ref="I110:I111"/>
    <mergeCell ref="J110:J111"/>
    <mergeCell ref="A60:A61"/>
    <mergeCell ref="B60:B61"/>
    <mergeCell ref="C60:C61"/>
    <mergeCell ref="D60:D61"/>
    <mergeCell ref="E60:E61"/>
    <mergeCell ref="F60:F61"/>
    <mergeCell ref="G60:G61"/>
    <mergeCell ref="H60:H61"/>
    <mergeCell ref="I60:I61"/>
    <mergeCell ref="J60:J61"/>
    <mergeCell ref="E106:E107"/>
    <mergeCell ref="F106:F107"/>
    <mergeCell ref="G106:G107"/>
    <mergeCell ref="H106:H107"/>
    <mergeCell ref="I106:I107"/>
    <mergeCell ref="E98:E99"/>
    <mergeCell ref="F98:F99"/>
    <mergeCell ref="J121:J123"/>
    <mergeCell ref="A114:A116"/>
    <mergeCell ref="D114:D116"/>
    <mergeCell ref="E114:E116"/>
    <mergeCell ref="B114:B116"/>
    <mergeCell ref="C114:C116"/>
    <mergeCell ref="F114:F116"/>
    <mergeCell ref="G114:G116"/>
    <mergeCell ref="H114:H116"/>
    <mergeCell ref="D121:D123"/>
    <mergeCell ref="E121:E123"/>
    <mergeCell ref="A121:A123"/>
    <mergeCell ref="B121:B123"/>
    <mergeCell ref="C121:C123"/>
    <mergeCell ref="F121:F123"/>
    <mergeCell ref="G121:G123"/>
    <mergeCell ref="H121:H123"/>
    <mergeCell ref="I121:I123"/>
    <mergeCell ref="A47:A48"/>
    <mergeCell ref="B47:B48"/>
    <mergeCell ref="C47:C48"/>
    <mergeCell ref="D47:D48"/>
    <mergeCell ref="K47:K48"/>
    <mergeCell ref="M47:M48"/>
    <mergeCell ref="N47:N48"/>
    <mergeCell ref="O47:O48"/>
    <mergeCell ref="I114:I116"/>
    <mergeCell ref="J114:J116"/>
    <mergeCell ref="J112:J113"/>
    <mergeCell ref="A112:A113"/>
    <mergeCell ref="B112:B113"/>
    <mergeCell ref="C112:C113"/>
    <mergeCell ref="D112:D113"/>
    <mergeCell ref="E112:E113"/>
    <mergeCell ref="F112:F113"/>
    <mergeCell ref="G112:G113"/>
    <mergeCell ref="H112:H113"/>
    <mergeCell ref="I112:I113"/>
    <mergeCell ref="J57:J59"/>
    <mergeCell ref="A110:A111"/>
    <mergeCell ref="B110:B111"/>
    <mergeCell ref="C110:C111"/>
  </mergeCells>
  <pageMargins left="0.7" right="0.7" top="0.75" bottom="0.75" header="0.3" footer="0.3"/>
  <pageSetup paperSize="9" scale="47" fitToHeight="0" orientation="landscape" r:id="rId1"/>
  <ignoredErrors>
    <ignoredError sqref="I47 B51 I39:J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00"/>
    <pageSetUpPr fitToPage="1"/>
  </sheetPr>
  <dimension ref="A2:N37"/>
  <sheetViews>
    <sheetView topLeftCell="A22" zoomScale="70" zoomScaleNormal="70" workbookViewId="0">
      <selection activeCell="A2" sqref="A2:N37"/>
    </sheetView>
  </sheetViews>
  <sheetFormatPr defaultColWidth="8.85546875" defaultRowHeight="15.75" x14ac:dyDescent="0.25"/>
  <cols>
    <col min="1" max="1" width="15.140625" style="25" customWidth="1"/>
    <col min="2" max="2" width="19.140625" style="25" customWidth="1"/>
    <col min="3" max="3" width="31.85546875" style="25" customWidth="1"/>
    <col min="4" max="4" width="55" style="25" customWidth="1"/>
    <col min="5" max="5" width="24.28515625" style="28" customWidth="1"/>
    <col min="6" max="6" width="11.140625" style="38" customWidth="1"/>
    <col min="7" max="7" width="16.7109375" style="38" customWidth="1"/>
    <col min="8" max="10" width="14.85546875" style="38" customWidth="1"/>
    <col min="11" max="14" width="18.42578125" style="62" customWidth="1"/>
    <col min="15" max="16384" width="8.85546875" style="25"/>
  </cols>
  <sheetData>
    <row r="2" spans="1:14" ht="55.15" customHeight="1" x14ac:dyDescent="0.25">
      <c r="M2" s="217" t="s">
        <v>232</v>
      </c>
      <c r="N2" s="218"/>
    </row>
    <row r="3" spans="1:14" ht="15.75" customHeight="1" x14ac:dyDescent="0.25">
      <c r="A3" s="219" t="s">
        <v>233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</row>
    <row r="4" spans="1:14" ht="15.75" customHeight="1" x14ac:dyDescent="0.25"/>
    <row r="5" spans="1:14" ht="30" customHeight="1" x14ac:dyDescent="0.25">
      <c r="A5" s="203" t="s">
        <v>91</v>
      </c>
      <c r="B5" s="203" t="s">
        <v>4</v>
      </c>
      <c r="C5" s="220" t="s">
        <v>50</v>
      </c>
      <c r="D5" s="220" t="s">
        <v>89</v>
      </c>
      <c r="E5" s="207" t="s">
        <v>17</v>
      </c>
      <c r="F5" s="223"/>
      <c r="G5" s="223"/>
      <c r="H5" s="223"/>
      <c r="I5" s="208"/>
      <c r="J5" s="209"/>
      <c r="K5" s="224" t="s">
        <v>224</v>
      </c>
      <c r="L5" s="225"/>
      <c r="M5" s="225"/>
      <c r="N5" s="226"/>
    </row>
    <row r="6" spans="1:14" ht="30" customHeight="1" x14ac:dyDescent="0.25">
      <c r="A6" s="203"/>
      <c r="B6" s="203"/>
      <c r="C6" s="221"/>
      <c r="D6" s="221"/>
      <c r="E6" s="220" t="s">
        <v>18</v>
      </c>
      <c r="F6" s="220" t="s">
        <v>88</v>
      </c>
      <c r="G6" s="207" t="s">
        <v>90</v>
      </c>
      <c r="H6" s="209"/>
      <c r="I6" s="220" t="s">
        <v>267</v>
      </c>
      <c r="J6" s="220" t="s">
        <v>287</v>
      </c>
      <c r="K6" s="347" t="s">
        <v>286</v>
      </c>
      <c r="L6" s="344" t="s">
        <v>266</v>
      </c>
      <c r="M6" s="344" t="s">
        <v>267</v>
      </c>
      <c r="N6" s="344" t="s">
        <v>287</v>
      </c>
    </row>
    <row r="7" spans="1:14" ht="30" customHeight="1" x14ac:dyDescent="0.25">
      <c r="A7" s="203"/>
      <c r="B7" s="203"/>
      <c r="C7" s="221"/>
      <c r="D7" s="221"/>
      <c r="E7" s="211"/>
      <c r="F7" s="211"/>
      <c r="G7" s="207" t="s">
        <v>266</v>
      </c>
      <c r="H7" s="209"/>
      <c r="I7" s="346"/>
      <c r="J7" s="346"/>
      <c r="K7" s="345"/>
      <c r="L7" s="345"/>
      <c r="M7" s="345"/>
      <c r="N7" s="345"/>
    </row>
    <row r="8" spans="1:14" ht="31.5" customHeight="1" x14ac:dyDescent="0.25">
      <c r="A8" s="203"/>
      <c r="B8" s="203"/>
      <c r="C8" s="212"/>
      <c r="D8" s="222"/>
      <c r="E8" s="212"/>
      <c r="F8" s="212"/>
      <c r="G8" s="24"/>
      <c r="H8" s="24" t="s">
        <v>54</v>
      </c>
      <c r="I8" s="314"/>
      <c r="J8" s="314"/>
      <c r="K8" s="345"/>
      <c r="L8" s="345"/>
      <c r="M8" s="345"/>
      <c r="N8" s="345"/>
    </row>
    <row r="9" spans="1:14" x14ac:dyDescent="0.25">
      <c r="A9" s="29">
        <v>1</v>
      </c>
      <c r="B9" s="29">
        <v>2</v>
      </c>
      <c r="C9" s="29">
        <v>3</v>
      </c>
      <c r="D9" s="29">
        <v>4</v>
      </c>
      <c r="E9" s="29">
        <v>5</v>
      </c>
      <c r="F9" s="24">
        <v>6</v>
      </c>
      <c r="G9" s="24">
        <v>7</v>
      </c>
      <c r="H9" s="24">
        <v>8</v>
      </c>
      <c r="I9" s="24">
        <v>9</v>
      </c>
      <c r="J9" s="24">
        <v>10</v>
      </c>
      <c r="K9" s="92">
        <v>11</v>
      </c>
      <c r="L9" s="92">
        <v>12</v>
      </c>
      <c r="M9" s="92">
        <v>13</v>
      </c>
      <c r="N9" s="92">
        <v>14</v>
      </c>
    </row>
    <row r="10" spans="1:14" ht="29.25" customHeight="1" x14ac:dyDescent="0.3">
      <c r="A10" s="274" t="s">
        <v>94</v>
      </c>
      <c r="B10" s="274" t="s">
        <v>13</v>
      </c>
      <c r="C10" s="318" t="s">
        <v>13</v>
      </c>
      <c r="D10" s="321" t="s">
        <v>95</v>
      </c>
      <c r="E10" s="318" t="s">
        <v>13</v>
      </c>
      <c r="F10" s="318" t="s">
        <v>13</v>
      </c>
      <c r="G10" s="318" t="s">
        <v>13</v>
      </c>
      <c r="H10" s="318" t="s">
        <v>13</v>
      </c>
      <c r="I10" s="318" t="s">
        <v>13</v>
      </c>
      <c r="J10" s="318" t="s">
        <v>13</v>
      </c>
      <c r="K10" s="73" t="s">
        <v>282</v>
      </c>
      <c r="L10" s="73">
        <f>L13+L18+L22+L26+L30+L34</f>
        <v>358930.58</v>
      </c>
      <c r="M10" s="73">
        <f>M13+M18+M22+M26+M30+M34</f>
        <v>353280.82</v>
      </c>
      <c r="N10" s="73">
        <f t="shared" ref="N10" si="0">N13+N18+N22+N26+N30+N34</f>
        <v>357491.58</v>
      </c>
    </row>
    <row r="11" spans="1:14" ht="29.25" customHeight="1" x14ac:dyDescent="0.3">
      <c r="A11" s="275"/>
      <c r="B11" s="275"/>
      <c r="C11" s="319"/>
      <c r="D11" s="322"/>
      <c r="E11" s="319"/>
      <c r="F11" s="319"/>
      <c r="G11" s="319"/>
      <c r="H11" s="319"/>
      <c r="I11" s="319"/>
      <c r="J11" s="319"/>
      <c r="K11" s="73" t="s">
        <v>283</v>
      </c>
      <c r="L11" s="73">
        <f>L14+L19+L23+L27+L31+L35</f>
        <v>118621.8</v>
      </c>
      <c r="M11" s="73">
        <f t="shared" ref="M11:N11" si="1">M14+M19+M23+M27+M31+M35</f>
        <v>109361.8</v>
      </c>
      <c r="N11" s="73">
        <f t="shared" si="1"/>
        <v>109361.8</v>
      </c>
    </row>
    <row r="12" spans="1:14" ht="29.25" customHeight="1" x14ac:dyDescent="0.3">
      <c r="A12" s="275"/>
      <c r="B12" s="275"/>
      <c r="C12" s="319"/>
      <c r="D12" s="322"/>
      <c r="E12" s="319"/>
      <c r="F12" s="319"/>
      <c r="G12" s="319"/>
      <c r="H12" s="319"/>
      <c r="I12" s="319"/>
      <c r="J12" s="319"/>
      <c r="K12" s="73" t="s">
        <v>284</v>
      </c>
      <c r="L12" s="73">
        <f>L15+L20+L24+L28+L32+L36</f>
        <v>240308.78</v>
      </c>
      <c r="M12" s="73">
        <f t="shared" ref="M12:N12" si="2">M15+M20+M24+M28+M32+M36</f>
        <v>243919.02</v>
      </c>
      <c r="N12" s="73">
        <f t="shared" si="2"/>
        <v>248129.78</v>
      </c>
    </row>
    <row r="13" spans="1:14" ht="32.25" customHeight="1" x14ac:dyDescent="0.25">
      <c r="A13" s="255" t="s">
        <v>94</v>
      </c>
      <c r="B13" s="255" t="s">
        <v>291</v>
      </c>
      <c r="C13" s="264" t="s">
        <v>13</v>
      </c>
      <c r="D13" s="267" t="s">
        <v>301</v>
      </c>
      <c r="E13" s="283" t="s">
        <v>211</v>
      </c>
      <c r="F13" s="264" t="s">
        <v>102</v>
      </c>
      <c r="G13" s="258">
        <v>2691551</v>
      </c>
      <c r="H13" s="255" t="s">
        <v>85</v>
      </c>
      <c r="I13" s="258">
        <v>2691551</v>
      </c>
      <c r="J13" s="258">
        <v>2691551</v>
      </c>
      <c r="K13" s="74" t="s">
        <v>282</v>
      </c>
      <c r="L13" s="74">
        <f>L16+L17</f>
        <v>233949.01</v>
      </c>
      <c r="M13" s="74">
        <f t="shared" ref="M13:N13" si="3">M16</f>
        <v>237959.25</v>
      </c>
      <c r="N13" s="74">
        <f t="shared" si="3"/>
        <v>242170.01</v>
      </c>
    </row>
    <row r="14" spans="1:14" ht="32.25" customHeight="1" x14ac:dyDescent="0.25">
      <c r="A14" s="256"/>
      <c r="B14" s="256"/>
      <c r="C14" s="265"/>
      <c r="D14" s="268"/>
      <c r="E14" s="284"/>
      <c r="F14" s="265"/>
      <c r="G14" s="259"/>
      <c r="H14" s="256"/>
      <c r="I14" s="259"/>
      <c r="J14" s="259"/>
      <c r="K14" s="74" t="s">
        <v>283</v>
      </c>
      <c r="L14" s="74">
        <v>0</v>
      </c>
      <c r="M14" s="74">
        <v>0</v>
      </c>
      <c r="N14" s="74">
        <v>0</v>
      </c>
    </row>
    <row r="15" spans="1:14" ht="32.25" customHeight="1" x14ac:dyDescent="0.25">
      <c r="A15" s="256"/>
      <c r="B15" s="256"/>
      <c r="C15" s="265"/>
      <c r="D15" s="268"/>
      <c r="E15" s="284"/>
      <c r="F15" s="265"/>
      <c r="G15" s="259"/>
      <c r="H15" s="256"/>
      <c r="I15" s="259"/>
      <c r="J15" s="259"/>
      <c r="K15" s="74" t="s">
        <v>284</v>
      </c>
      <c r="L15" s="74">
        <f>L16+L17</f>
        <v>233949.01</v>
      </c>
      <c r="M15" s="74">
        <f t="shared" ref="M15:N15" si="4">M16</f>
        <v>237959.25</v>
      </c>
      <c r="N15" s="74">
        <f t="shared" si="4"/>
        <v>242170.01</v>
      </c>
    </row>
    <row r="16" spans="1:14" s="28" customFormat="1" ht="97.5" customHeight="1" x14ac:dyDescent="0.2">
      <c r="A16" s="136" t="s">
        <v>94</v>
      </c>
      <c r="B16" s="32" t="s">
        <v>291</v>
      </c>
      <c r="C16" s="30" t="s">
        <v>349</v>
      </c>
      <c r="D16" s="69" t="s">
        <v>348</v>
      </c>
      <c r="E16" s="30" t="s">
        <v>184</v>
      </c>
      <c r="F16" s="24" t="s">
        <v>102</v>
      </c>
      <c r="G16" s="52">
        <v>2691551</v>
      </c>
      <c r="H16" s="32" t="s">
        <v>197</v>
      </c>
      <c r="I16" s="52">
        <v>2691551</v>
      </c>
      <c r="J16" s="52">
        <v>2691551</v>
      </c>
      <c r="K16" s="75" t="s">
        <v>284</v>
      </c>
      <c r="L16" s="75">
        <v>227461.18799999999</v>
      </c>
      <c r="M16" s="72">
        <v>237959.25</v>
      </c>
      <c r="N16" s="72">
        <v>242170.01</v>
      </c>
    </row>
    <row r="17" spans="1:14" s="28" customFormat="1" ht="30" customHeight="1" x14ac:dyDescent="0.2">
      <c r="A17" s="172" t="s">
        <v>94</v>
      </c>
      <c r="B17" s="172" t="s">
        <v>291</v>
      </c>
      <c r="C17" s="181" t="s">
        <v>545</v>
      </c>
      <c r="D17" s="182" t="s">
        <v>546</v>
      </c>
      <c r="E17" s="30" t="s">
        <v>184</v>
      </c>
      <c r="F17" s="173" t="s">
        <v>102</v>
      </c>
      <c r="G17" s="171">
        <v>0</v>
      </c>
      <c r="H17" s="172" t="s">
        <v>548</v>
      </c>
      <c r="I17" s="171">
        <v>0</v>
      </c>
      <c r="J17" s="171">
        <v>0</v>
      </c>
      <c r="K17" s="75" t="s">
        <v>284</v>
      </c>
      <c r="L17" s="175">
        <v>6487.8220000000001</v>
      </c>
      <c r="M17" s="72">
        <v>0</v>
      </c>
      <c r="N17" s="72">
        <v>0</v>
      </c>
    </row>
    <row r="18" spans="1:14" s="28" customFormat="1" ht="30" customHeight="1" x14ac:dyDescent="0.25">
      <c r="A18" s="255" t="s">
        <v>94</v>
      </c>
      <c r="B18" s="255" t="s">
        <v>291</v>
      </c>
      <c r="C18" s="264" t="s">
        <v>13</v>
      </c>
      <c r="D18" s="267" t="s">
        <v>301</v>
      </c>
      <c r="E18" s="264" t="s">
        <v>85</v>
      </c>
      <c r="F18" s="264" t="s">
        <v>85</v>
      </c>
      <c r="G18" s="264" t="s">
        <v>85</v>
      </c>
      <c r="H18" s="332" t="s">
        <v>85</v>
      </c>
      <c r="I18" s="255" t="s">
        <v>85</v>
      </c>
      <c r="J18" s="255" t="s">
        <v>85</v>
      </c>
      <c r="K18" s="143" t="s">
        <v>282</v>
      </c>
      <c r="L18" s="83">
        <f>L21</f>
        <v>109361.8</v>
      </c>
      <c r="M18" s="83">
        <f t="shared" ref="M18:N18" si="5">M21</f>
        <v>109361.8</v>
      </c>
      <c r="N18" s="83">
        <f t="shared" si="5"/>
        <v>109361.8</v>
      </c>
    </row>
    <row r="19" spans="1:14" s="28" customFormat="1" ht="30" customHeight="1" x14ac:dyDescent="0.25">
      <c r="A19" s="256"/>
      <c r="B19" s="256"/>
      <c r="C19" s="265"/>
      <c r="D19" s="268"/>
      <c r="E19" s="265"/>
      <c r="F19" s="265"/>
      <c r="G19" s="265"/>
      <c r="H19" s="333"/>
      <c r="I19" s="256"/>
      <c r="J19" s="256"/>
      <c r="K19" s="143" t="s">
        <v>283</v>
      </c>
      <c r="L19" s="83">
        <f>L21</f>
        <v>109361.8</v>
      </c>
      <c r="M19" s="83">
        <f t="shared" ref="M19:N19" si="6">M21</f>
        <v>109361.8</v>
      </c>
      <c r="N19" s="83">
        <f t="shared" si="6"/>
        <v>109361.8</v>
      </c>
    </row>
    <row r="20" spans="1:14" s="28" customFormat="1" ht="30" customHeight="1" x14ac:dyDescent="0.25">
      <c r="A20" s="256"/>
      <c r="B20" s="257"/>
      <c r="C20" s="266"/>
      <c r="D20" s="269"/>
      <c r="E20" s="266"/>
      <c r="F20" s="266"/>
      <c r="G20" s="266"/>
      <c r="H20" s="334"/>
      <c r="I20" s="257"/>
      <c r="J20" s="257"/>
      <c r="K20" s="143" t="s">
        <v>284</v>
      </c>
      <c r="L20" s="83">
        <v>0</v>
      </c>
      <c r="M20" s="83">
        <v>0</v>
      </c>
      <c r="N20" s="83">
        <v>0</v>
      </c>
    </row>
    <row r="21" spans="1:14" s="28" customFormat="1" ht="86.25" customHeight="1" x14ac:dyDescent="0.2">
      <c r="A21" s="37" t="s">
        <v>94</v>
      </c>
      <c r="B21" s="32" t="s">
        <v>291</v>
      </c>
      <c r="C21" s="67" t="s">
        <v>149</v>
      </c>
      <c r="D21" s="69" t="s">
        <v>356</v>
      </c>
      <c r="E21" s="137" t="s">
        <v>85</v>
      </c>
      <c r="F21" s="24" t="s">
        <v>101</v>
      </c>
      <c r="G21" s="24" t="s">
        <v>85</v>
      </c>
      <c r="H21" s="32" t="s">
        <v>197</v>
      </c>
      <c r="I21" s="37" t="s">
        <v>85</v>
      </c>
      <c r="J21" s="37" t="s">
        <v>85</v>
      </c>
      <c r="K21" s="75" t="s">
        <v>283</v>
      </c>
      <c r="L21" s="93">
        <v>109361.8</v>
      </c>
      <c r="M21" s="72">
        <v>109361.8</v>
      </c>
      <c r="N21" s="72">
        <v>109361.8</v>
      </c>
    </row>
    <row r="22" spans="1:14" s="28" customFormat="1" ht="33.75" customHeight="1" x14ac:dyDescent="0.25">
      <c r="A22" s="255" t="s">
        <v>94</v>
      </c>
      <c r="B22" s="255" t="s">
        <v>291</v>
      </c>
      <c r="C22" s="264" t="s">
        <v>13</v>
      </c>
      <c r="D22" s="267" t="s">
        <v>301</v>
      </c>
      <c r="E22" s="264" t="s">
        <v>85</v>
      </c>
      <c r="F22" s="264" t="s">
        <v>101</v>
      </c>
      <c r="G22" s="264" t="s">
        <v>85</v>
      </c>
      <c r="H22" s="332" t="s">
        <v>85</v>
      </c>
      <c r="I22" s="255" t="s">
        <v>85</v>
      </c>
      <c r="J22" s="255" t="s">
        <v>85</v>
      </c>
      <c r="K22" s="74" t="s">
        <v>282</v>
      </c>
      <c r="L22" s="74">
        <f>L25</f>
        <v>9260</v>
      </c>
      <c r="M22" s="74">
        <v>0</v>
      </c>
      <c r="N22" s="74">
        <v>0</v>
      </c>
    </row>
    <row r="23" spans="1:14" s="28" customFormat="1" ht="33.75" customHeight="1" x14ac:dyDescent="0.25">
      <c r="A23" s="256"/>
      <c r="B23" s="256"/>
      <c r="C23" s="265"/>
      <c r="D23" s="268"/>
      <c r="E23" s="265"/>
      <c r="F23" s="265"/>
      <c r="G23" s="265"/>
      <c r="H23" s="333"/>
      <c r="I23" s="256"/>
      <c r="J23" s="256"/>
      <c r="K23" s="74" t="s">
        <v>283</v>
      </c>
      <c r="L23" s="74">
        <f>L25</f>
        <v>9260</v>
      </c>
      <c r="M23" s="74">
        <f t="shared" ref="M23:N23" si="7">M25</f>
        <v>0</v>
      </c>
      <c r="N23" s="74">
        <f t="shared" si="7"/>
        <v>0</v>
      </c>
    </row>
    <row r="24" spans="1:14" s="28" customFormat="1" ht="33.75" customHeight="1" x14ac:dyDescent="0.25">
      <c r="A24" s="257"/>
      <c r="B24" s="257"/>
      <c r="C24" s="266"/>
      <c r="D24" s="269"/>
      <c r="E24" s="266"/>
      <c r="F24" s="266"/>
      <c r="G24" s="266"/>
      <c r="H24" s="334"/>
      <c r="I24" s="257"/>
      <c r="J24" s="257"/>
      <c r="K24" s="74" t="s">
        <v>284</v>
      </c>
      <c r="L24" s="74">
        <v>0</v>
      </c>
      <c r="M24" s="74">
        <v>0</v>
      </c>
      <c r="N24" s="74">
        <v>0</v>
      </c>
    </row>
    <row r="25" spans="1:14" s="28" customFormat="1" ht="40.5" customHeight="1" x14ac:dyDescent="0.2">
      <c r="A25" s="37" t="s">
        <v>94</v>
      </c>
      <c r="B25" s="32" t="s">
        <v>291</v>
      </c>
      <c r="C25" s="67" t="s">
        <v>191</v>
      </c>
      <c r="D25" s="69" t="s">
        <v>355</v>
      </c>
      <c r="E25" s="39" t="s">
        <v>85</v>
      </c>
      <c r="F25" s="24" t="s">
        <v>101</v>
      </c>
      <c r="G25" s="24" t="s">
        <v>85</v>
      </c>
      <c r="H25" s="32" t="s">
        <v>197</v>
      </c>
      <c r="I25" s="37" t="s">
        <v>85</v>
      </c>
      <c r="J25" s="37" t="s">
        <v>85</v>
      </c>
      <c r="K25" s="75" t="s">
        <v>283</v>
      </c>
      <c r="L25" s="75">
        <v>9260</v>
      </c>
      <c r="M25" s="72">
        <v>0</v>
      </c>
      <c r="N25" s="72">
        <v>0</v>
      </c>
    </row>
    <row r="26" spans="1:14" ht="31.5" customHeight="1" x14ac:dyDescent="0.25">
      <c r="A26" s="255" t="s">
        <v>94</v>
      </c>
      <c r="B26" s="255" t="s">
        <v>354</v>
      </c>
      <c r="C26" s="264" t="s">
        <v>13</v>
      </c>
      <c r="D26" s="267" t="s">
        <v>352</v>
      </c>
      <c r="E26" s="283" t="s">
        <v>199</v>
      </c>
      <c r="F26" s="264" t="s">
        <v>69</v>
      </c>
      <c r="G26" s="338">
        <f>G29</f>
        <v>907</v>
      </c>
      <c r="H26" s="332" t="s">
        <v>85</v>
      </c>
      <c r="I26" s="255" t="s">
        <v>351</v>
      </c>
      <c r="J26" s="255" t="s">
        <v>351</v>
      </c>
      <c r="K26" s="74" t="s">
        <v>282</v>
      </c>
      <c r="L26" s="74">
        <f>L29</f>
        <v>5159.7700000000004</v>
      </c>
      <c r="M26" s="74">
        <f t="shared" ref="M26:N26" si="8">M29</f>
        <v>5159.7700000000004</v>
      </c>
      <c r="N26" s="74">
        <f t="shared" si="8"/>
        <v>5159.7700000000004</v>
      </c>
    </row>
    <row r="27" spans="1:14" ht="31.5" customHeight="1" x14ac:dyDescent="0.25">
      <c r="A27" s="256"/>
      <c r="B27" s="256"/>
      <c r="C27" s="265"/>
      <c r="D27" s="268"/>
      <c r="E27" s="284"/>
      <c r="F27" s="265"/>
      <c r="G27" s="339"/>
      <c r="H27" s="333"/>
      <c r="I27" s="256"/>
      <c r="J27" s="256"/>
      <c r="K27" s="74" t="s">
        <v>283</v>
      </c>
      <c r="L27" s="74">
        <v>0</v>
      </c>
      <c r="M27" s="74">
        <v>0</v>
      </c>
      <c r="N27" s="74">
        <v>0</v>
      </c>
    </row>
    <row r="28" spans="1:14" ht="31.5" customHeight="1" x14ac:dyDescent="0.25">
      <c r="A28" s="257"/>
      <c r="B28" s="257"/>
      <c r="C28" s="266"/>
      <c r="D28" s="269"/>
      <c r="E28" s="288"/>
      <c r="F28" s="266"/>
      <c r="G28" s="340"/>
      <c r="H28" s="334"/>
      <c r="I28" s="257"/>
      <c r="J28" s="257"/>
      <c r="K28" s="74" t="s">
        <v>284</v>
      </c>
      <c r="L28" s="74">
        <f>L29</f>
        <v>5159.7700000000004</v>
      </c>
      <c r="M28" s="74">
        <f t="shared" ref="M28:N28" si="9">M29</f>
        <v>5159.7700000000004</v>
      </c>
      <c r="N28" s="74">
        <f t="shared" si="9"/>
        <v>5159.7700000000004</v>
      </c>
    </row>
    <row r="29" spans="1:14" s="28" customFormat="1" ht="58.5" customHeight="1" x14ac:dyDescent="0.2">
      <c r="A29" s="32" t="s">
        <v>94</v>
      </c>
      <c r="B29" s="32" t="s">
        <v>354</v>
      </c>
      <c r="C29" s="67" t="s">
        <v>191</v>
      </c>
      <c r="D29" s="69" t="s">
        <v>353</v>
      </c>
      <c r="E29" s="30" t="s">
        <v>199</v>
      </c>
      <c r="F29" s="24" t="s">
        <v>69</v>
      </c>
      <c r="G29" s="24">
        <v>907</v>
      </c>
      <c r="H29" s="32" t="s">
        <v>197</v>
      </c>
      <c r="I29" s="32" t="s">
        <v>351</v>
      </c>
      <c r="J29" s="32" t="s">
        <v>351</v>
      </c>
      <c r="K29" s="75" t="s">
        <v>284</v>
      </c>
      <c r="L29" s="89">
        <v>5159.7700000000004</v>
      </c>
      <c r="M29" s="72">
        <v>5159.7700000000004</v>
      </c>
      <c r="N29" s="72">
        <v>5159.7700000000004</v>
      </c>
    </row>
    <row r="30" spans="1:14" ht="76.5" customHeight="1" x14ac:dyDescent="0.25">
      <c r="A30" s="255" t="s">
        <v>94</v>
      </c>
      <c r="B30" s="255" t="s">
        <v>360</v>
      </c>
      <c r="C30" s="264" t="s">
        <v>13</v>
      </c>
      <c r="D30" s="267" t="s">
        <v>357</v>
      </c>
      <c r="E30" s="283" t="s">
        <v>212</v>
      </c>
      <c r="F30" s="264" t="s">
        <v>101</v>
      </c>
      <c r="G30" s="264">
        <f>SUM(G33:G33)</f>
        <v>1</v>
      </c>
      <c r="H30" s="332" t="s">
        <v>85</v>
      </c>
      <c r="I30" s="255" t="s">
        <v>271</v>
      </c>
      <c r="J30" s="255" t="s">
        <v>271</v>
      </c>
      <c r="K30" s="74" t="s">
        <v>282</v>
      </c>
      <c r="L30" s="74">
        <f>SUM(L33:L33)</f>
        <v>800</v>
      </c>
      <c r="M30" s="74">
        <v>800</v>
      </c>
      <c r="N30" s="74">
        <v>800</v>
      </c>
    </row>
    <row r="31" spans="1:14" ht="76.5" customHeight="1" x14ac:dyDescent="0.25">
      <c r="A31" s="256"/>
      <c r="B31" s="256"/>
      <c r="C31" s="265"/>
      <c r="D31" s="268"/>
      <c r="E31" s="284"/>
      <c r="F31" s="265"/>
      <c r="G31" s="265"/>
      <c r="H31" s="333"/>
      <c r="I31" s="256"/>
      <c r="J31" s="256"/>
      <c r="K31" s="74" t="s">
        <v>283</v>
      </c>
      <c r="L31" s="74">
        <v>0</v>
      </c>
      <c r="M31" s="74">
        <v>0</v>
      </c>
      <c r="N31" s="74">
        <v>0</v>
      </c>
    </row>
    <row r="32" spans="1:14" ht="76.5" customHeight="1" x14ac:dyDescent="0.25">
      <c r="A32" s="257"/>
      <c r="B32" s="257"/>
      <c r="C32" s="266"/>
      <c r="D32" s="269"/>
      <c r="E32" s="288"/>
      <c r="F32" s="266"/>
      <c r="G32" s="266"/>
      <c r="H32" s="334"/>
      <c r="I32" s="257"/>
      <c r="J32" s="257"/>
      <c r="K32" s="74" t="s">
        <v>284</v>
      </c>
      <c r="L32" s="74">
        <f>L33</f>
        <v>800</v>
      </c>
      <c r="M32" s="74">
        <f t="shared" ref="M32:N32" si="10">M33</f>
        <v>800</v>
      </c>
      <c r="N32" s="74">
        <f t="shared" si="10"/>
        <v>800</v>
      </c>
    </row>
    <row r="33" spans="1:14" s="88" customFormat="1" ht="30.75" customHeight="1" x14ac:dyDescent="0.2">
      <c r="A33" s="37" t="s">
        <v>94</v>
      </c>
      <c r="B33" s="37" t="s">
        <v>360</v>
      </c>
      <c r="C33" s="44" t="s">
        <v>171</v>
      </c>
      <c r="D33" s="87" t="s">
        <v>358</v>
      </c>
      <c r="E33" s="31" t="s">
        <v>208</v>
      </c>
      <c r="F33" s="39" t="s">
        <v>101</v>
      </c>
      <c r="G33" s="39">
        <v>1</v>
      </c>
      <c r="H33" s="37" t="s">
        <v>197</v>
      </c>
      <c r="I33" s="37" t="s">
        <v>271</v>
      </c>
      <c r="J33" s="37" t="s">
        <v>271</v>
      </c>
      <c r="K33" s="154" t="s">
        <v>284</v>
      </c>
      <c r="L33" s="90">
        <v>800</v>
      </c>
      <c r="M33" s="90">
        <v>800</v>
      </c>
      <c r="N33" s="90">
        <v>800</v>
      </c>
    </row>
    <row r="34" spans="1:14" ht="67.5" customHeight="1" x14ac:dyDescent="0.25">
      <c r="A34" s="255" t="s">
        <v>94</v>
      </c>
      <c r="B34" s="255" t="s">
        <v>360</v>
      </c>
      <c r="C34" s="264" t="s">
        <v>13</v>
      </c>
      <c r="D34" s="335" t="s">
        <v>359</v>
      </c>
      <c r="E34" s="283" t="s">
        <v>245</v>
      </c>
      <c r="F34" s="264" t="s">
        <v>101</v>
      </c>
      <c r="G34" s="338">
        <f>SUM(G37:G37)</f>
        <v>1</v>
      </c>
      <c r="H34" s="338" t="s">
        <v>85</v>
      </c>
      <c r="I34" s="341" t="str">
        <f>I37</f>
        <v>1</v>
      </c>
      <c r="J34" s="341" t="str">
        <f>J37</f>
        <v>1</v>
      </c>
      <c r="K34" s="94" t="s">
        <v>282</v>
      </c>
      <c r="L34" s="94">
        <f>L37</f>
        <v>400</v>
      </c>
      <c r="M34" s="94">
        <f t="shared" ref="M34:N34" si="11">M37</f>
        <v>0</v>
      </c>
      <c r="N34" s="94">
        <f t="shared" si="11"/>
        <v>0</v>
      </c>
    </row>
    <row r="35" spans="1:14" ht="67.5" customHeight="1" x14ac:dyDescent="0.25">
      <c r="A35" s="256"/>
      <c r="B35" s="256"/>
      <c r="C35" s="265"/>
      <c r="D35" s="336"/>
      <c r="E35" s="284"/>
      <c r="F35" s="265"/>
      <c r="G35" s="339"/>
      <c r="H35" s="339"/>
      <c r="I35" s="342"/>
      <c r="J35" s="342"/>
      <c r="K35" s="94" t="s">
        <v>283</v>
      </c>
      <c r="L35" s="94">
        <v>0</v>
      </c>
      <c r="M35" s="94">
        <v>0</v>
      </c>
      <c r="N35" s="94">
        <v>0</v>
      </c>
    </row>
    <row r="36" spans="1:14" ht="67.5" customHeight="1" x14ac:dyDescent="0.25">
      <c r="A36" s="257"/>
      <c r="B36" s="257"/>
      <c r="C36" s="266"/>
      <c r="D36" s="337"/>
      <c r="E36" s="288"/>
      <c r="F36" s="266"/>
      <c r="G36" s="340"/>
      <c r="H36" s="340"/>
      <c r="I36" s="343"/>
      <c r="J36" s="343"/>
      <c r="K36" s="94" t="s">
        <v>284</v>
      </c>
      <c r="L36" s="94">
        <f>L37</f>
        <v>400</v>
      </c>
      <c r="M36" s="94">
        <f t="shared" ref="M36:N36" si="12">M37</f>
        <v>0</v>
      </c>
      <c r="N36" s="94">
        <f t="shared" si="12"/>
        <v>0</v>
      </c>
    </row>
    <row r="37" spans="1:14" s="45" customFormat="1" ht="33" customHeight="1" x14ac:dyDescent="0.2">
      <c r="A37" s="68" t="s">
        <v>94</v>
      </c>
      <c r="B37" s="32" t="s">
        <v>360</v>
      </c>
      <c r="C37" s="42" t="s">
        <v>172</v>
      </c>
      <c r="D37" s="91" t="s">
        <v>361</v>
      </c>
      <c r="E37" s="42" t="s">
        <v>208</v>
      </c>
      <c r="F37" s="24" t="s">
        <v>101</v>
      </c>
      <c r="G37" s="24">
        <v>1</v>
      </c>
      <c r="H37" s="37" t="s">
        <v>197</v>
      </c>
      <c r="I37" s="146" t="s">
        <v>271</v>
      </c>
      <c r="J37" s="146" t="s">
        <v>271</v>
      </c>
      <c r="K37" s="144" t="s">
        <v>284</v>
      </c>
      <c r="L37" s="90">
        <v>400</v>
      </c>
      <c r="M37" s="72">
        <v>0</v>
      </c>
      <c r="N37" s="72">
        <v>0</v>
      </c>
    </row>
  </sheetData>
  <mergeCells count="88">
    <mergeCell ref="B30:B32"/>
    <mergeCell ref="C30:C32"/>
    <mergeCell ref="D30:D32"/>
    <mergeCell ref="E30:E32"/>
    <mergeCell ref="F18:F20"/>
    <mergeCell ref="F22:F24"/>
    <mergeCell ref="F26:F28"/>
    <mergeCell ref="G18:G20"/>
    <mergeCell ref="H18:H20"/>
    <mergeCell ref="I18:I20"/>
    <mergeCell ref="J18:J20"/>
    <mergeCell ref="A18:A20"/>
    <mergeCell ref="B18:B20"/>
    <mergeCell ref="C18:C20"/>
    <mergeCell ref="D18:D20"/>
    <mergeCell ref="E18:E20"/>
    <mergeCell ref="G22:G24"/>
    <mergeCell ref="H22:H24"/>
    <mergeCell ref="I22:I24"/>
    <mergeCell ref="J22:J24"/>
    <mergeCell ref="A22:A24"/>
    <mergeCell ref="B22:B24"/>
    <mergeCell ref="C22:C24"/>
    <mergeCell ref="D22:D24"/>
    <mergeCell ref="E22:E24"/>
    <mergeCell ref="G26:G28"/>
    <mergeCell ref="H26:H28"/>
    <mergeCell ref="I26:I28"/>
    <mergeCell ref="J26:J28"/>
    <mergeCell ref="A26:A28"/>
    <mergeCell ref="B26:B28"/>
    <mergeCell ref="C26:C28"/>
    <mergeCell ref="D26:D28"/>
    <mergeCell ref="E26:E28"/>
    <mergeCell ref="F13:F15"/>
    <mergeCell ref="G13:G15"/>
    <mergeCell ref="H13:H15"/>
    <mergeCell ref="I13:I15"/>
    <mergeCell ref="J13:J15"/>
    <mergeCell ref="A13:A15"/>
    <mergeCell ref="B13:B15"/>
    <mergeCell ref="C13:C15"/>
    <mergeCell ref="D13:D15"/>
    <mergeCell ref="E13:E15"/>
    <mergeCell ref="L6:L8"/>
    <mergeCell ref="M6:M8"/>
    <mergeCell ref="A10:A12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N6:N8"/>
    <mergeCell ref="M2:N2"/>
    <mergeCell ref="A3:N3"/>
    <mergeCell ref="A5:A8"/>
    <mergeCell ref="B5:B8"/>
    <mergeCell ref="C5:C8"/>
    <mergeCell ref="D5:D8"/>
    <mergeCell ref="K5:N5"/>
    <mergeCell ref="E6:E8"/>
    <mergeCell ref="F6:F8"/>
    <mergeCell ref="E5:J5"/>
    <mergeCell ref="G6:H6"/>
    <mergeCell ref="G7:H7"/>
    <mergeCell ref="I6:I8"/>
    <mergeCell ref="J6:J8"/>
    <mergeCell ref="K6:K8"/>
    <mergeCell ref="H30:H32"/>
    <mergeCell ref="I30:I32"/>
    <mergeCell ref="J30:J32"/>
    <mergeCell ref="A34:A36"/>
    <mergeCell ref="B34:B36"/>
    <mergeCell ref="C34:C36"/>
    <mergeCell ref="D34:D36"/>
    <mergeCell ref="E34:E36"/>
    <mergeCell ref="F34:F36"/>
    <mergeCell ref="G34:G36"/>
    <mergeCell ref="H34:H36"/>
    <mergeCell ref="I34:I36"/>
    <mergeCell ref="J34:J36"/>
    <mergeCell ref="F30:F32"/>
    <mergeCell ref="G30:G32"/>
    <mergeCell ref="A30:A32"/>
  </mergeCells>
  <phoneticPr fontId="25" type="noConversion"/>
  <printOptions horizontalCentered="1"/>
  <pageMargins left="0.25" right="0.25" top="0.75" bottom="0.75" header="0.3" footer="0.3"/>
  <pageSetup paperSize="9" scale="49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00"/>
    <pageSetUpPr fitToPage="1"/>
  </sheetPr>
  <dimension ref="A2:Q48"/>
  <sheetViews>
    <sheetView view="pageBreakPreview" topLeftCell="B27" zoomScale="80" zoomScaleNormal="70" zoomScaleSheetLayoutView="80" workbookViewId="0">
      <selection activeCell="B2" sqref="A2:N48"/>
    </sheetView>
  </sheetViews>
  <sheetFormatPr defaultColWidth="8.85546875" defaultRowHeight="15.75" x14ac:dyDescent="0.25"/>
  <cols>
    <col min="1" max="2" width="15.140625" style="25" customWidth="1"/>
    <col min="3" max="3" width="38.28515625" style="25" customWidth="1"/>
    <col min="4" max="4" width="53.85546875" style="25" customWidth="1"/>
    <col min="5" max="5" width="24.28515625" style="28" customWidth="1"/>
    <col min="6" max="6" width="11.140625" style="38" customWidth="1"/>
    <col min="7" max="7" width="13.7109375" style="38" customWidth="1"/>
    <col min="8" max="10" width="14.85546875" style="38" customWidth="1"/>
    <col min="11" max="11" width="18.28515625" style="62" customWidth="1"/>
    <col min="12" max="14" width="18.42578125" style="62" customWidth="1"/>
    <col min="15" max="15" width="13.28515625" style="25" customWidth="1"/>
    <col min="16" max="16384" width="8.85546875" style="25"/>
  </cols>
  <sheetData>
    <row r="2" spans="1:15" ht="51" customHeight="1" x14ac:dyDescent="0.25">
      <c r="M2" s="217" t="s">
        <v>228</v>
      </c>
      <c r="N2" s="218"/>
    </row>
    <row r="3" spans="1:15" ht="20.25" customHeight="1" x14ac:dyDescent="0.25">
      <c r="A3" s="219" t="s">
        <v>262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</row>
    <row r="4" spans="1:15" ht="15.75" customHeight="1" x14ac:dyDescent="0.25"/>
    <row r="5" spans="1:15" ht="30" customHeight="1" x14ac:dyDescent="0.25">
      <c r="A5" s="203" t="s">
        <v>91</v>
      </c>
      <c r="B5" s="203" t="s">
        <v>4</v>
      </c>
      <c r="C5" s="220" t="s">
        <v>50</v>
      </c>
      <c r="D5" s="220" t="s">
        <v>89</v>
      </c>
      <c r="E5" s="207" t="s">
        <v>17</v>
      </c>
      <c r="F5" s="223"/>
      <c r="G5" s="223"/>
      <c r="H5" s="223"/>
      <c r="I5" s="208"/>
      <c r="J5" s="209"/>
      <c r="K5" s="224" t="s">
        <v>224</v>
      </c>
      <c r="L5" s="225"/>
      <c r="M5" s="225"/>
      <c r="N5" s="226"/>
    </row>
    <row r="6" spans="1:15" ht="30" customHeight="1" x14ac:dyDescent="0.25">
      <c r="A6" s="203"/>
      <c r="B6" s="203"/>
      <c r="C6" s="221"/>
      <c r="D6" s="221"/>
      <c r="E6" s="220" t="s">
        <v>18</v>
      </c>
      <c r="F6" s="220" t="s">
        <v>88</v>
      </c>
      <c r="G6" s="207" t="s">
        <v>90</v>
      </c>
      <c r="H6" s="208"/>
      <c r="I6" s="208"/>
      <c r="J6" s="209"/>
      <c r="K6" s="210" t="s">
        <v>286</v>
      </c>
      <c r="L6" s="213" t="s">
        <v>266</v>
      </c>
      <c r="M6" s="213" t="s">
        <v>267</v>
      </c>
      <c r="N6" s="213" t="s">
        <v>287</v>
      </c>
    </row>
    <row r="7" spans="1:15" ht="30" customHeight="1" x14ac:dyDescent="0.25">
      <c r="A7" s="203"/>
      <c r="B7" s="203"/>
      <c r="C7" s="221"/>
      <c r="D7" s="221"/>
      <c r="E7" s="211"/>
      <c r="F7" s="211"/>
      <c r="G7" s="207" t="s">
        <v>266</v>
      </c>
      <c r="H7" s="209"/>
      <c r="I7" s="220" t="s">
        <v>267</v>
      </c>
      <c r="J7" s="220" t="s">
        <v>287</v>
      </c>
      <c r="K7" s="214"/>
      <c r="L7" s="214"/>
      <c r="M7" s="214"/>
      <c r="N7" s="214"/>
    </row>
    <row r="8" spans="1:15" ht="39" customHeight="1" x14ac:dyDescent="0.25">
      <c r="A8" s="203"/>
      <c r="B8" s="203"/>
      <c r="C8" s="212"/>
      <c r="D8" s="222"/>
      <c r="E8" s="212"/>
      <c r="F8" s="212"/>
      <c r="G8" s="24"/>
      <c r="H8" s="95" t="s">
        <v>54</v>
      </c>
      <c r="I8" s="314"/>
      <c r="J8" s="314"/>
      <c r="K8" s="215"/>
      <c r="L8" s="215"/>
      <c r="M8" s="215"/>
      <c r="N8" s="215"/>
    </row>
    <row r="9" spans="1:15" x14ac:dyDescent="0.25">
      <c r="A9" s="29">
        <v>1</v>
      </c>
      <c r="B9" s="29">
        <v>2</v>
      </c>
      <c r="C9" s="29">
        <v>3</v>
      </c>
      <c r="D9" s="29">
        <v>4</v>
      </c>
      <c r="E9" s="29">
        <v>5</v>
      </c>
      <c r="F9" s="24">
        <v>6</v>
      </c>
      <c r="G9" s="24">
        <v>7</v>
      </c>
      <c r="H9" s="24">
        <v>8</v>
      </c>
      <c r="I9" s="24">
        <v>9</v>
      </c>
      <c r="J9" s="24">
        <v>10</v>
      </c>
      <c r="K9" s="29">
        <v>11</v>
      </c>
      <c r="L9" s="29">
        <v>12</v>
      </c>
      <c r="M9" s="29">
        <v>13</v>
      </c>
      <c r="N9" s="29">
        <v>14</v>
      </c>
    </row>
    <row r="10" spans="1:15" ht="27.75" customHeight="1" x14ac:dyDescent="0.3">
      <c r="A10" s="274" t="s">
        <v>96</v>
      </c>
      <c r="B10" s="274" t="s">
        <v>13</v>
      </c>
      <c r="C10" s="318" t="s">
        <v>13</v>
      </c>
      <c r="D10" s="350" t="s">
        <v>249</v>
      </c>
      <c r="E10" s="352" t="s">
        <v>13</v>
      </c>
      <c r="F10" s="318" t="s">
        <v>13</v>
      </c>
      <c r="G10" s="318" t="s">
        <v>13</v>
      </c>
      <c r="H10" s="274" t="s">
        <v>13</v>
      </c>
      <c r="I10" s="274" t="s">
        <v>13</v>
      </c>
      <c r="J10" s="274" t="s">
        <v>13</v>
      </c>
      <c r="K10" s="73" t="s">
        <v>282</v>
      </c>
      <c r="L10" s="73">
        <f>L13+L18+L22+L26+L39+L45</f>
        <v>70783.280000000013</v>
      </c>
      <c r="M10" s="73">
        <f t="shared" ref="M10:N10" si="0">M13+M18+M22+M26+M39+M45</f>
        <v>82817.760000000009</v>
      </c>
      <c r="N10" s="73">
        <f t="shared" si="0"/>
        <v>84076.22</v>
      </c>
    </row>
    <row r="11" spans="1:15" ht="27.75" customHeight="1" x14ac:dyDescent="0.3">
      <c r="A11" s="275"/>
      <c r="B11" s="275"/>
      <c r="C11" s="319"/>
      <c r="D11" s="351"/>
      <c r="E11" s="353"/>
      <c r="F11" s="319"/>
      <c r="G11" s="319"/>
      <c r="H11" s="275"/>
      <c r="I11" s="275"/>
      <c r="J11" s="275"/>
      <c r="K11" s="73" t="s">
        <v>283</v>
      </c>
      <c r="L11" s="73">
        <f>L14+L19+L23+L27+L40+L46</f>
        <v>32230.879999999997</v>
      </c>
      <c r="M11" s="73">
        <f t="shared" ref="M11:N11" si="1">M14+M19+M23+M27+M40+M46</f>
        <v>20345</v>
      </c>
      <c r="N11" s="73">
        <f t="shared" si="1"/>
        <v>45266</v>
      </c>
    </row>
    <row r="12" spans="1:15" ht="27.75" customHeight="1" x14ac:dyDescent="0.3">
      <c r="A12" s="275"/>
      <c r="B12" s="275"/>
      <c r="C12" s="319"/>
      <c r="D12" s="351"/>
      <c r="E12" s="353"/>
      <c r="F12" s="319"/>
      <c r="G12" s="319"/>
      <c r="H12" s="275"/>
      <c r="I12" s="275"/>
      <c r="J12" s="275"/>
      <c r="K12" s="73" t="s">
        <v>284</v>
      </c>
      <c r="L12" s="73">
        <f>L15+L20+L24+L28+L41+L47</f>
        <v>38552.399999999994</v>
      </c>
      <c r="M12" s="73">
        <f t="shared" ref="M12:N12" si="2">M15+M20+M24+M28+M41+M47</f>
        <v>62472.76</v>
      </c>
      <c r="N12" s="73">
        <f t="shared" si="2"/>
        <v>38810.22</v>
      </c>
    </row>
    <row r="13" spans="1:15" ht="57" customHeight="1" x14ac:dyDescent="0.25">
      <c r="A13" s="255" t="s">
        <v>96</v>
      </c>
      <c r="B13" s="255" t="s">
        <v>332</v>
      </c>
      <c r="C13" s="264" t="s">
        <v>13</v>
      </c>
      <c r="D13" s="329" t="s">
        <v>347</v>
      </c>
      <c r="E13" s="283" t="s">
        <v>209</v>
      </c>
      <c r="F13" s="264" t="s">
        <v>186</v>
      </c>
      <c r="G13" s="348">
        <f>G16</f>
        <v>27034.799999999999</v>
      </c>
      <c r="H13" s="255" t="s">
        <v>85</v>
      </c>
      <c r="I13" s="348">
        <v>27034.799999999999</v>
      </c>
      <c r="J13" s="348">
        <v>27034.800000000003</v>
      </c>
      <c r="K13" s="74" t="s">
        <v>282</v>
      </c>
      <c r="L13" s="74">
        <f>L16+L17</f>
        <v>29901.399999999998</v>
      </c>
      <c r="M13" s="74">
        <f>M16+M17</f>
        <v>31369.11</v>
      </c>
      <c r="N13" s="74">
        <f>N16+N17</f>
        <v>32910.22</v>
      </c>
      <c r="O13" s="63"/>
    </row>
    <row r="14" spans="1:15" ht="57" customHeight="1" x14ac:dyDescent="0.25">
      <c r="A14" s="256"/>
      <c r="B14" s="256"/>
      <c r="C14" s="265"/>
      <c r="D14" s="330"/>
      <c r="E14" s="284"/>
      <c r="F14" s="265"/>
      <c r="G14" s="349"/>
      <c r="H14" s="256"/>
      <c r="I14" s="349"/>
      <c r="J14" s="349"/>
      <c r="K14" s="74" t="s">
        <v>283</v>
      </c>
      <c r="L14" s="74">
        <v>0</v>
      </c>
      <c r="M14" s="74">
        <v>0</v>
      </c>
      <c r="N14" s="74">
        <v>0</v>
      </c>
      <c r="O14" s="63"/>
    </row>
    <row r="15" spans="1:15" ht="57" customHeight="1" x14ac:dyDescent="0.25">
      <c r="A15" s="256"/>
      <c r="B15" s="256"/>
      <c r="C15" s="265"/>
      <c r="D15" s="330"/>
      <c r="E15" s="284"/>
      <c r="F15" s="265"/>
      <c r="G15" s="349"/>
      <c r="H15" s="256"/>
      <c r="I15" s="349"/>
      <c r="J15" s="349"/>
      <c r="K15" s="74" t="s">
        <v>284</v>
      </c>
      <c r="L15" s="74">
        <f>L16+L17</f>
        <v>29901.399999999998</v>
      </c>
      <c r="M15" s="74">
        <f t="shared" ref="M15:N15" si="3">M16</f>
        <v>31369.11</v>
      </c>
      <c r="N15" s="74">
        <f t="shared" si="3"/>
        <v>32910.22</v>
      </c>
      <c r="O15" s="63"/>
    </row>
    <row r="16" spans="1:15" s="28" customFormat="1" ht="53.25" customHeight="1" x14ac:dyDescent="0.2">
      <c r="A16" s="32" t="s">
        <v>96</v>
      </c>
      <c r="B16" s="32" t="s">
        <v>332</v>
      </c>
      <c r="C16" s="42" t="s">
        <v>335</v>
      </c>
      <c r="D16" s="30" t="s">
        <v>333</v>
      </c>
      <c r="E16" s="30" t="s">
        <v>185</v>
      </c>
      <c r="F16" s="24" t="s">
        <v>186</v>
      </c>
      <c r="G16" s="102">
        <v>27034.799999999999</v>
      </c>
      <c r="H16" s="32" t="s">
        <v>197</v>
      </c>
      <c r="I16" s="32" t="s">
        <v>334</v>
      </c>
      <c r="J16" s="32" t="s">
        <v>334</v>
      </c>
      <c r="K16" s="75" t="s">
        <v>284</v>
      </c>
      <c r="L16" s="89">
        <v>26901.084999999999</v>
      </c>
      <c r="M16" s="72">
        <v>31369.11</v>
      </c>
      <c r="N16" s="72">
        <v>32910.22</v>
      </c>
    </row>
    <row r="17" spans="1:15" s="28" customFormat="1" ht="20.25" customHeight="1" x14ac:dyDescent="0.2">
      <c r="A17" s="172" t="s">
        <v>96</v>
      </c>
      <c r="B17" s="172" t="s">
        <v>332</v>
      </c>
      <c r="C17" s="169" t="s">
        <v>545</v>
      </c>
      <c r="D17" s="181" t="s">
        <v>546</v>
      </c>
      <c r="E17" s="30" t="s">
        <v>185</v>
      </c>
      <c r="F17" s="173" t="s">
        <v>186</v>
      </c>
      <c r="G17" s="183">
        <v>0</v>
      </c>
      <c r="H17" s="172" t="s">
        <v>197</v>
      </c>
      <c r="I17" s="168" t="s">
        <v>268</v>
      </c>
      <c r="J17" s="168" t="s">
        <v>268</v>
      </c>
      <c r="K17" s="75" t="s">
        <v>284</v>
      </c>
      <c r="L17" s="89">
        <v>3000.3150000000001</v>
      </c>
      <c r="M17" s="72">
        <v>0</v>
      </c>
      <c r="N17" s="72">
        <v>0</v>
      </c>
    </row>
    <row r="18" spans="1:15" ht="22.5" customHeight="1" x14ac:dyDescent="0.25">
      <c r="A18" s="255" t="s">
        <v>96</v>
      </c>
      <c r="B18" s="255" t="s">
        <v>337</v>
      </c>
      <c r="C18" s="264" t="s">
        <v>13</v>
      </c>
      <c r="D18" s="329" t="s">
        <v>336</v>
      </c>
      <c r="E18" s="270" t="s">
        <v>250</v>
      </c>
      <c r="F18" s="264" t="s">
        <v>101</v>
      </c>
      <c r="G18" s="264">
        <f>G21</f>
        <v>2</v>
      </c>
      <c r="H18" s="255" t="s">
        <v>85</v>
      </c>
      <c r="I18" s="255" t="s">
        <v>268</v>
      </c>
      <c r="J18" s="255" t="s">
        <v>268</v>
      </c>
      <c r="K18" s="74" t="s">
        <v>282</v>
      </c>
      <c r="L18" s="74">
        <f>L21</f>
        <v>2751</v>
      </c>
      <c r="M18" s="74">
        <f t="shared" ref="M18:N18" si="4">M21</f>
        <v>0</v>
      </c>
      <c r="N18" s="74">
        <f t="shared" si="4"/>
        <v>0</v>
      </c>
    </row>
    <row r="19" spans="1:15" ht="22.5" customHeight="1" x14ac:dyDescent="0.25">
      <c r="A19" s="256"/>
      <c r="B19" s="256"/>
      <c r="C19" s="265"/>
      <c r="D19" s="330"/>
      <c r="E19" s="271"/>
      <c r="F19" s="265"/>
      <c r="G19" s="265"/>
      <c r="H19" s="256"/>
      <c r="I19" s="256"/>
      <c r="J19" s="256"/>
      <c r="K19" s="74" t="s">
        <v>283</v>
      </c>
      <c r="L19" s="74">
        <v>0</v>
      </c>
      <c r="M19" s="74">
        <v>0</v>
      </c>
      <c r="N19" s="74">
        <v>0</v>
      </c>
    </row>
    <row r="20" spans="1:15" ht="22.5" customHeight="1" x14ac:dyDescent="0.25">
      <c r="A20" s="256"/>
      <c r="B20" s="256"/>
      <c r="C20" s="265"/>
      <c r="D20" s="330"/>
      <c r="E20" s="272"/>
      <c r="F20" s="265"/>
      <c r="G20" s="265"/>
      <c r="H20" s="256"/>
      <c r="I20" s="256"/>
      <c r="J20" s="256"/>
      <c r="K20" s="74" t="s">
        <v>284</v>
      </c>
      <c r="L20" s="74">
        <f>L21</f>
        <v>2751</v>
      </c>
      <c r="M20" s="74">
        <f t="shared" ref="M20:N20" si="5">M21</f>
        <v>0</v>
      </c>
      <c r="N20" s="74">
        <f t="shared" si="5"/>
        <v>0</v>
      </c>
    </row>
    <row r="21" spans="1:15" s="28" customFormat="1" ht="45.75" customHeight="1" x14ac:dyDescent="0.2">
      <c r="A21" s="37" t="s">
        <v>96</v>
      </c>
      <c r="B21" s="32" t="s">
        <v>337</v>
      </c>
      <c r="C21" s="42" t="s">
        <v>189</v>
      </c>
      <c r="D21" s="70" t="s">
        <v>313</v>
      </c>
      <c r="E21" s="31" t="s">
        <v>250</v>
      </c>
      <c r="F21" s="24" t="s">
        <v>101</v>
      </c>
      <c r="G21" s="24">
        <v>2</v>
      </c>
      <c r="H21" s="32" t="s">
        <v>197</v>
      </c>
      <c r="I21" s="32" t="s">
        <v>85</v>
      </c>
      <c r="J21" s="32" t="s">
        <v>85</v>
      </c>
      <c r="K21" s="75" t="s">
        <v>284</v>
      </c>
      <c r="L21" s="75">
        <v>2751</v>
      </c>
      <c r="M21" s="72">
        <v>0</v>
      </c>
      <c r="N21" s="72">
        <v>0</v>
      </c>
    </row>
    <row r="22" spans="1:15" ht="23.25" customHeight="1" x14ac:dyDescent="0.25">
      <c r="A22" s="255" t="s">
        <v>96</v>
      </c>
      <c r="B22" s="255" t="s">
        <v>350</v>
      </c>
      <c r="C22" s="264" t="s">
        <v>13</v>
      </c>
      <c r="D22" s="329" t="s">
        <v>338</v>
      </c>
      <c r="E22" s="283" t="s">
        <v>210</v>
      </c>
      <c r="F22" s="264" t="s">
        <v>101</v>
      </c>
      <c r="G22" s="264">
        <v>0</v>
      </c>
      <c r="H22" s="255" t="s">
        <v>85</v>
      </c>
      <c r="I22" s="255" t="s">
        <v>271</v>
      </c>
      <c r="J22" s="255" t="s">
        <v>85</v>
      </c>
      <c r="K22" s="74" t="s">
        <v>282</v>
      </c>
      <c r="L22" s="74">
        <f>L25</f>
        <v>0</v>
      </c>
      <c r="M22" s="74">
        <f t="shared" ref="M22:N22" si="6">M25</f>
        <v>25203.65</v>
      </c>
      <c r="N22" s="74">
        <f t="shared" si="6"/>
        <v>0</v>
      </c>
    </row>
    <row r="23" spans="1:15" ht="23.25" customHeight="1" x14ac:dyDescent="0.25">
      <c r="A23" s="256"/>
      <c r="B23" s="256"/>
      <c r="C23" s="265"/>
      <c r="D23" s="330"/>
      <c r="E23" s="284"/>
      <c r="F23" s="265"/>
      <c r="G23" s="265"/>
      <c r="H23" s="256"/>
      <c r="I23" s="256"/>
      <c r="J23" s="256"/>
      <c r="K23" s="74" t="s">
        <v>283</v>
      </c>
      <c r="L23" s="74">
        <v>0</v>
      </c>
      <c r="M23" s="74">
        <v>0</v>
      </c>
      <c r="N23" s="74">
        <v>0</v>
      </c>
    </row>
    <row r="24" spans="1:15" ht="23.25" customHeight="1" x14ac:dyDescent="0.25">
      <c r="A24" s="256"/>
      <c r="B24" s="256"/>
      <c r="C24" s="265"/>
      <c r="D24" s="330"/>
      <c r="E24" s="284"/>
      <c r="F24" s="265"/>
      <c r="G24" s="265"/>
      <c r="H24" s="256"/>
      <c r="I24" s="256"/>
      <c r="J24" s="256"/>
      <c r="K24" s="74" t="s">
        <v>284</v>
      </c>
      <c r="L24" s="74">
        <f>L25</f>
        <v>0</v>
      </c>
      <c r="M24" s="74">
        <f t="shared" ref="M24:N24" si="7">M25</f>
        <v>25203.65</v>
      </c>
      <c r="N24" s="74">
        <f t="shared" si="7"/>
        <v>0</v>
      </c>
    </row>
    <row r="25" spans="1:15" s="28" customFormat="1" ht="29.25" customHeight="1" x14ac:dyDescent="0.2">
      <c r="A25" s="37" t="s">
        <v>96</v>
      </c>
      <c r="B25" s="32" t="s">
        <v>350</v>
      </c>
      <c r="C25" s="42" t="s">
        <v>146</v>
      </c>
      <c r="D25" s="69" t="s">
        <v>313</v>
      </c>
      <c r="E25" s="30" t="s">
        <v>188</v>
      </c>
      <c r="F25" s="24" t="s">
        <v>101</v>
      </c>
      <c r="G25" s="24">
        <v>0</v>
      </c>
      <c r="H25" s="32" t="s">
        <v>197</v>
      </c>
      <c r="I25" s="32" t="s">
        <v>271</v>
      </c>
      <c r="J25" s="32" t="s">
        <v>85</v>
      </c>
      <c r="K25" s="75" t="s">
        <v>284</v>
      </c>
      <c r="L25" s="75">
        <v>0</v>
      </c>
      <c r="M25" s="75">
        <v>25203.65</v>
      </c>
      <c r="N25" s="72">
        <v>0</v>
      </c>
    </row>
    <row r="26" spans="1:15" ht="109.5" customHeight="1" x14ac:dyDescent="0.25">
      <c r="A26" s="255" t="s">
        <v>96</v>
      </c>
      <c r="B26" s="255" t="s">
        <v>339</v>
      </c>
      <c r="C26" s="264" t="s">
        <v>13</v>
      </c>
      <c r="D26" s="267" t="s">
        <v>340</v>
      </c>
      <c r="E26" s="184" t="s">
        <v>550</v>
      </c>
      <c r="F26" s="170" t="s">
        <v>101</v>
      </c>
      <c r="G26" s="170">
        <f>G29+G31+G33+G35+G37</f>
        <v>5</v>
      </c>
      <c r="H26" s="49" t="s">
        <v>85</v>
      </c>
      <c r="I26" s="49" t="s">
        <v>269</v>
      </c>
      <c r="J26" s="49" t="s">
        <v>269</v>
      </c>
      <c r="K26" s="74" t="s">
        <v>282</v>
      </c>
      <c r="L26" s="74">
        <f>L29+L30+L31+L32+L33+L34+L35+L36+L37+L38</f>
        <v>36500.000000000007</v>
      </c>
      <c r="M26" s="74">
        <f>M27+M28</f>
        <v>26245</v>
      </c>
      <c r="N26" s="74">
        <f>N27+N28</f>
        <v>51166</v>
      </c>
    </row>
    <row r="27" spans="1:15" ht="62.25" customHeight="1" x14ac:dyDescent="0.25">
      <c r="A27" s="256"/>
      <c r="B27" s="256"/>
      <c r="C27" s="265"/>
      <c r="D27" s="268"/>
      <c r="E27" s="354" t="s">
        <v>549</v>
      </c>
      <c r="F27" s="264" t="s">
        <v>101</v>
      </c>
      <c r="G27" s="264">
        <f>G30+G32+G34+G36+G38</f>
        <v>2</v>
      </c>
      <c r="H27" s="255" t="s">
        <v>85</v>
      </c>
      <c r="I27" s="255" t="s">
        <v>273</v>
      </c>
      <c r="J27" s="255" t="s">
        <v>273</v>
      </c>
      <c r="K27" s="74" t="s">
        <v>283</v>
      </c>
      <c r="L27" s="74">
        <f>L29+L31+L33+L35+L37</f>
        <v>32230.879999999997</v>
      </c>
      <c r="M27" s="74">
        <v>20345</v>
      </c>
      <c r="N27" s="74">
        <v>45266</v>
      </c>
    </row>
    <row r="28" spans="1:15" ht="62.25" customHeight="1" x14ac:dyDescent="0.25">
      <c r="A28" s="256"/>
      <c r="B28" s="256"/>
      <c r="C28" s="265"/>
      <c r="D28" s="268"/>
      <c r="E28" s="354"/>
      <c r="F28" s="266"/>
      <c r="G28" s="266"/>
      <c r="H28" s="257"/>
      <c r="I28" s="257"/>
      <c r="J28" s="257"/>
      <c r="K28" s="74" t="s">
        <v>284</v>
      </c>
      <c r="L28" s="74">
        <f>L30+L32+L34+L36+L38</f>
        <v>4269.12</v>
      </c>
      <c r="M28" s="74">
        <v>5900</v>
      </c>
      <c r="N28" s="74">
        <v>5900</v>
      </c>
      <c r="O28" s="26"/>
    </row>
    <row r="29" spans="1:15" s="28" customFormat="1" ht="18" customHeight="1" x14ac:dyDescent="0.2">
      <c r="A29" s="243" t="s">
        <v>96</v>
      </c>
      <c r="B29" s="243" t="s">
        <v>339</v>
      </c>
      <c r="C29" s="249" t="s">
        <v>144</v>
      </c>
      <c r="D29" s="234" t="s">
        <v>574</v>
      </c>
      <c r="E29" s="31" t="s">
        <v>208</v>
      </c>
      <c r="F29" s="173" t="s">
        <v>101</v>
      </c>
      <c r="G29" s="173">
        <v>1</v>
      </c>
      <c r="H29" s="172" t="s">
        <v>277</v>
      </c>
      <c r="I29" s="172" t="s">
        <v>85</v>
      </c>
      <c r="J29" s="172" t="s">
        <v>85</v>
      </c>
      <c r="K29" s="75" t="s">
        <v>283</v>
      </c>
      <c r="L29" s="89">
        <v>2963.741</v>
      </c>
      <c r="M29" s="72">
        <v>0</v>
      </c>
      <c r="N29" s="72">
        <v>0</v>
      </c>
      <c r="O29" s="175"/>
    </row>
    <row r="30" spans="1:15" s="28" customFormat="1" ht="18" customHeight="1" x14ac:dyDescent="0.2">
      <c r="A30" s="244"/>
      <c r="B30" s="244"/>
      <c r="C30" s="250"/>
      <c r="D30" s="235"/>
      <c r="E30" s="31" t="s">
        <v>208</v>
      </c>
      <c r="F30" s="173" t="s">
        <v>101</v>
      </c>
      <c r="G30" s="173">
        <v>0</v>
      </c>
      <c r="H30" s="172" t="s">
        <v>277</v>
      </c>
      <c r="I30" s="172" t="s">
        <v>85</v>
      </c>
      <c r="J30" s="172" t="s">
        <v>85</v>
      </c>
      <c r="K30" s="75" t="s">
        <v>284</v>
      </c>
      <c r="L30" s="89">
        <v>392.56299999999999</v>
      </c>
      <c r="M30" s="72">
        <v>0</v>
      </c>
      <c r="N30" s="72">
        <v>0</v>
      </c>
    </row>
    <row r="31" spans="1:15" s="28" customFormat="1" ht="18.75" customHeight="1" x14ac:dyDescent="0.2">
      <c r="A31" s="243" t="s">
        <v>96</v>
      </c>
      <c r="B31" s="243" t="s">
        <v>339</v>
      </c>
      <c r="C31" s="249" t="s">
        <v>145</v>
      </c>
      <c r="D31" s="234" t="s">
        <v>573</v>
      </c>
      <c r="E31" s="31" t="s">
        <v>208</v>
      </c>
      <c r="F31" s="173" t="s">
        <v>101</v>
      </c>
      <c r="G31" s="173">
        <v>1</v>
      </c>
      <c r="H31" s="172" t="s">
        <v>277</v>
      </c>
      <c r="I31" s="172" t="s">
        <v>85</v>
      </c>
      <c r="J31" s="172" t="s">
        <v>85</v>
      </c>
      <c r="K31" s="75" t="s">
        <v>283</v>
      </c>
      <c r="L31" s="90">
        <v>3100.029</v>
      </c>
      <c r="M31" s="72">
        <v>0</v>
      </c>
      <c r="N31" s="72">
        <v>0</v>
      </c>
      <c r="O31" s="175"/>
    </row>
    <row r="32" spans="1:15" s="28" customFormat="1" ht="18.75" customHeight="1" x14ac:dyDescent="0.2">
      <c r="A32" s="244"/>
      <c r="B32" s="244"/>
      <c r="C32" s="250"/>
      <c r="D32" s="235"/>
      <c r="E32" s="31" t="s">
        <v>208</v>
      </c>
      <c r="F32" s="173" t="s">
        <v>101</v>
      </c>
      <c r="G32" s="173">
        <v>1</v>
      </c>
      <c r="H32" s="172" t="s">
        <v>277</v>
      </c>
      <c r="I32" s="172" t="s">
        <v>85</v>
      </c>
      <c r="J32" s="172" t="s">
        <v>85</v>
      </c>
      <c r="K32" s="75" t="s">
        <v>284</v>
      </c>
      <c r="L32" s="90">
        <v>410.61700000000002</v>
      </c>
      <c r="M32" s="72">
        <v>0</v>
      </c>
      <c r="N32" s="72">
        <v>0</v>
      </c>
    </row>
    <row r="33" spans="1:17" s="28" customFormat="1" ht="18.75" customHeight="1" x14ac:dyDescent="0.2">
      <c r="A33" s="243" t="s">
        <v>96</v>
      </c>
      <c r="B33" s="243" t="s">
        <v>339</v>
      </c>
      <c r="C33" s="249" t="s">
        <v>551</v>
      </c>
      <c r="D33" s="234" t="s">
        <v>575</v>
      </c>
      <c r="E33" s="31" t="s">
        <v>208</v>
      </c>
      <c r="F33" s="173" t="s">
        <v>101</v>
      </c>
      <c r="G33" s="173">
        <v>1</v>
      </c>
      <c r="H33" s="172" t="s">
        <v>277</v>
      </c>
      <c r="I33" s="172" t="s">
        <v>85</v>
      </c>
      <c r="J33" s="172" t="s">
        <v>85</v>
      </c>
      <c r="K33" s="75" t="s">
        <v>283</v>
      </c>
      <c r="L33" s="89">
        <v>4962.9129999999996</v>
      </c>
      <c r="M33" s="72">
        <v>0</v>
      </c>
      <c r="N33" s="72">
        <v>0</v>
      </c>
    </row>
    <row r="34" spans="1:17" s="28" customFormat="1" ht="18.75" customHeight="1" x14ac:dyDescent="0.2">
      <c r="A34" s="244"/>
      <c r="B34" s="244"/>
      <c r="C34" s="250"/>
      <c r="D34" s="235"/>
      <c r="E34" s="31" t="s">
        <v>208</v>
      </c>
      <c r="F34" s="173" t="s">
        <v>101</v>
      </c>
      <c r="G34" s="173">
        <v>0</v>
      </c>
      <c r="H34" s="172" t="s">
        <v>277</v>
      </c>
      <c r="I34" s="172" t="s">
        <v>85</v>
      </c>
      <c r="J34" s="172" t="s">
        <v>85</v>
      </c>
      <c r="K34" s="75" t="s">
        <v>284</v>
      </c>
      <c r="L34" s="89">
        <v>657.36500000000001</v>
      </c>
      <c r="M34" s="72">
        <v>0</v>
      </c>
      <c r="N34" s="72">
        <v>0</v>
      </c>
    </row>
    <row r="35" spans="1:17" s="28" customFormat="1" ht="16.5" customHeight="1" x14ac:dyDescent="0.2">
      <c r="A35" s="243" t="s">
        <v>96</v>
      </c>
      <c r="B35" s="243" t="s">
        <v>339</v>
      </c>
      <c r="C35" s="249" t="s">
        <v>341</v>
      </c>
      <c r="D35" s="355" t="s">
        <v>553</v>
      </c>
      <c r="E35" s="31" t="s">
        <v>208</v>
      </c>
      <c r="F35" s="173" t="s">
        <v>101</v>
      </c>
      <c r="G35" s="173">
        <v>1</v>
      </c>
      <c r="H35" s="172" t="s">
        <v>277</v>
      </c>
      <c r="I35" s="172" t="s">
        <v>85</v>
      </c>
      <c r="J35" s="172" t="s">
        <v>85</v>
      </c>
      <c r="K35" s="75" t="s">
        <v>283</v>
      </c>
      <c r="L35" s="90">
        <v>5441.0990000000002</v>
      </c>
      <c r="M35" s="72">
        <v>0</v>
      </c>
      <c r="N35" s="72">
        <v>0</v>
      </c>
    </row>
    <row r="36" spans="1:17" s="28" customFormat="1" ht="16.5" customHeight="1" x14ac:dyDescent="0.2">
      <c r="A36" s="244"/>
      <c r="B36" s="244"/>
      <c r="C36" s="250"/>
      <c r="D36" s="235"/>
      <c r="E36" s="31" t="s">
        <v>208</v>
      </c>
      <c r="F36" s="173" t="s">
        <v>101</v>
      </c>
      <c r="G36" s="173">
        <v>0</v>
      </c>
      <c r="H36" s="172" t="s">
        <v>277</v>
      </c>
      <c r="I36" s="172" t="s">
        <v>85</v>
      </c>
      <c r="J36" s="172" t="s">
        <v>85</v>
      </c>
      <c r="K36" s="75" t="s">
        <v>284</v>
      </c>
      <c r="L36" s="90">
        <v>720.70299999999997</v>
      </c>
      <c r="M36" s="72">
        <v>0</v>
      </c>
      <c r="N36" s="72">
        <v>0</v>
      </c>
    </row>
    <row r="37" spans="1:17" s="86" customFormat="1" ht="36" customHeight="1" x14ac:dyDescent="0.2">
      <c r="A37" s="245" t="s">
        <v>96</v>
      </c>
      <c r="B37" s="243" t="s">
        <v>339</v>
      </c>
      <c r="C37" s="249" t="s">
        <v>147</v>
      </c>
      <c r="D37" s="307" t="s">
        <v>555</v>
      </c>
      <c r="E37" s="84" t="s">
        <v>208</v>
      </c>
      <c r="F37" s="85" t="s">
        <v>101</v>
      </c>
      <c r="G37" s="39">
        <v>1</v>
      </c>
      <c r="H37" s="172" t="s">
        <v>277</v>
      </c>
      <c r="I37" s="172" t="s">
        <v>85</v>
      </c>
      <c r="J37" s="172" t="s">
        <v>85</v>
      </c>
      <c r="K37" s="75" t="s">
        <v>283</v>
      </c>
      <c r="L37" s="90">
        <v>15763.098</v>
      </c>
      <c r="M37" s="72">
        <v>0</v>
      </c>
      <c r="N37" s="72">
        <v>0</v>
      </c>
    </row>
    <row r="38" spans="1:17" s="86" customFormat="1" ht="36" customHeight="1" x14ac:dyDescent="0.2">
      <c r="A38" s="246"/>
      <c r="B38" s="244"/>
      <c r="C38" s="250"/>
      <c r="D38" s="308"/>
      <c r="E38" s="84" t="s">
        <v>208</v>
      </c>
      <c r="F38" s="85" t="s">
        <v>101</v>
      </c>
      <c r="G38" s="39">
        <v>1</v>
      </c>
      <c r="H38" s="172" t="s">
        <v>277</v>
      </c>
      <c r="I38" s="172" t="s">
        <v>85</v>
      </c>
      <c r="J38" s="172" t="s">
        <v>85</v>
      </c>
      <c r="K38" s="75" t="s">
        <v>284</v>
      </c>
      <c r="L38" s="90">
        <v>2087.8719999999998</v>
      </c>
      <c r="M38" s="72">
        <v>0</v>
      </c>
      <c r="N38" s="72">
        <v>0</v>
      </c>
    </row>
    <row r="39" spans="1:17" ht="30" customHeight="1" x14ac:dyDescent="0.25">
      <c r="A39" s="255" t="s">
        <v>96</v>
      </c>
      <c r="B39" s="255" t="s">
        <v>339</v>
      </c>
      <c r="C39" s="264" t="s">
        <v>13</v>
      </c>
      <c r="D39" s="267" t="s">
        <v>344</v>
      </c>
      <c r="E39" s="270" t="s">
        <v>237</v>
      </c>
      <c r="F39" s="264" t="s">
        <v>101</v>
      </c>
      <c r="G39" s="264">
        <f>G42+G43+G44</f>
        <v>3</v>
      </c>
      <c r="H39" s="255" t="s">
        <v>85</v>
      </c>
      <c r="I39" s="255" t="s">
        <v>85</v>
      </c>
      <c r="J39" s="256" t="s">
        <v>85</v>
      </c>
      <c r="K39" s="74" t="s">
        <v>282</v>
      </c>
      <c r="L39" s="74">
        <f>SUM(L42:L44)</f>
        <v>490</v>
      </c>
      <c r="M39" s="74">
        <v>0</v>
      </c>
      <c r="N39" s="74">
        <v>0</v>
      </c>
    </row>
    <row r="40" spans="1:17" ht="30" customHeight="1" x14ac:dyDescent="0.25">
      <c r="A40" s="256"/>
      <c r="B40" s="256"/>
      <c r="C40" s="265"/>
      <c r="D40" s="268"/>
      <c r="E40" s="271"/>
      <c r="F40" s="265"/>
      <c r="G40" s="265"/>
      <c r="H40" s="256"/>
      <c r="I40" s="256"/>
      <c r="J40" s="256"/>
      <c r="K40" s="74" t="s">
        <v>283</v>
      </c>
      <c r="L40" s="74">
        <v>0</v>
      </c>
      <c r="M40" s="74">
        <v>0</v>
      </c>
      <c r="N40" s="74">
        <v>0</v>
      </c>
    </row>
    <row r="41" spans="1:17" ht="30" customHeight="1" x14ac:dyDescent="0.25">
      <c r="A41" s="256"/>
      <c r="B41" s="256"/>
      <c r="C41" s="265"/>
      <c r="D41" s="268"/>
      <c r="E41" s="271"/>
      <c r="F41" s="265"/>
      <c r="G41" s="265"/>
      <c r="H41" s="256"/>
      <c r="I41" s="256"/>
      <c r="J41" s="256"/>
      <c r="K41" s="74" t="s">
        <v>284</v>
      </c>
      <c r="L41" s="74">
        <f>L42+L43+L44</f>
        <v>490</v>
      </c>
      <c r="M41" s="74">
        <v>0</v>
      </c>
      <c r="N41" s="74">
        <v>0</v>
      </c>
    </row>
    <row r="42" spans="1:17" s="28" customFormat="1" ht="21.75" customHeight="1" x14ac:dyDescent="0.2">
      <c r="A42" s="32" t="s">
        <v>96</v>
      </c>
      <c r="B42" s="37" t="s">
        <v>339</v>
      </c>
      <c r="C42" s="42" t="s">
        <v>341</v>
      </c>
      <c r="D42" s="201" t="s">
        <v>257</v>
      </c>
      <c r="E42" s="31" t="s">
        <v>208</v>
      </c>
      <c r="F42" s="24" t="s">
        <v>101</v>
      </c>
      <c r="G42" s="24">
        <v>1</v>
      </c>
      <c r="H42" s="32" t="s">
        <v>343</v>
      </c>
      <c r="I42" s="32" t="s">
        <v>85</v>
      </c>
      <c r="J42" s="32" t="s">
        <v>85</v>
      </c>
      <c r="K42" s="75" t="s">
        <v>284</v>
      </c>
      <c r="L42" s="89">
        <v>196</v>
      </c>
      <c r="M42" s="72">
        <v>0</v>
      </c>
      <c r="N42" s="72">
        <v>0</v>
      </c>
    </row>
    <row r="43" spans="1:17" s="28" customFormat="1" ht="21.75" customHeight="1" x14ac:dyDescent="0.2">
      <c r="A43" s="32" t="s">
        <v>96</v>
      </c>
      <c r="B43" s="37" t="s">
        <v>339</v>
      </c>
      <c r="C43" s="42" t="s">
        <v>342</v>
      </c>
      <c r="D43" s="201" t="s">
        <v>257</v>
      </c>
      <c r="E43" s="31" t="s">
        <v>208</v>
      </c>
      <c r="F43" s="24" t="s">
        <v>101</v>
      </c>
      <c r="G43" s="24">
        <v>1</v>
      </c>
      <c r="H43" s="32" t="s">
        <v>343</v>
      </c>
      <c r="I43" s="32" t="s">
        <v>85</v>
      </c>
      <c r="J43" s="32" t="s">
        <v>85</v>
      </c>
      <c r="K43" s="75" t="s">
        <v>284</v>
      </c>
      <c r="L43" s="89">
        <v>98</v>
      </c>
      <c r="M43" s="72">
        <v>0</v>
      </c>
      <c r="N43" s="72">
        <v>0</v>
      </c>
    </row>
    <row r="44" spans="1:17" s="28" customFormat="1" ht="21.75" customHeight="1" x14ac:dyDescent="0.2">
      <c r="A44" s="32" t="s">
        <v>96</v>
      </c>
      <c r="B44" s="37" t="s">
        <v>339</v>
      </c>
      <c r="C44" s="42" t="s">
        <v>189</v>
      </c>
      <c r="D44" s="201" t="s">
        <v>257</v>
      </c>
      <c r="E44" s="31" t="s">
        <v>208</v>
      </c>
      <c r="F44" s="24" t="s">
        <v>101</v>
      </c>
      <c r="G44" s="24">
        <v>1</v>
      </c>
      <c r="H44" s="32" t="s">
        <v>343</v>
      </c>
      <c r="I44" s="32" t="s">
        <v>85</v>
      </c>
      <c r="J44" s="32" t="s">
        <v>85</v>
      </c>
      <c r="K44" s="75" t="s">
        <v>284</v>
      </c>
      <c r="L44" s="89">
        <v>196</v>
      </c>
      <c r="M44" s="72">
        <v>0</v>
      </c>
      <c r="N44" s="72">
        <v>0</v>
      </c>
      <c r="Q44" s="66"/>
    </row>
    <row r="45" spans="1:17" ht="42" customHeight="1" x14ac:dyDescent="0.25">
      <c r="A45" s="255" t="s">
        <v>96</v>
      </c>
      <c r="B45" s="255" t="s">
        <v>339</v>
      </c>
      <c r="C45" s="264" t="s">
        <v>13</v>
      </c>
      <c r="D45" s="267" t="s">
        <v>345</v>
      </c>
      <c r="E45" s="270" t="s">
        <v>346</v>
      </c>
      <c r="F45" s="264" t="s">
        <v>101</v>
      </c>
      <c r="G45" s="264">
        <f>G48</f>
        <v>1</v>
      </c>
      <c r="H45" s="255" t="s">
        <v>85</v>
      </c>
      <c r="I45" s="255" t="s">
        <v>268</v>
      </c>
      <c r="J45" s="255" t="s">
        <v>268</v>
      </c>
      <c r="K45" s="74" t="s">
        <v>282</v>
      </c>
      <c r="L45" s="74">
        <f>L48</f>
        <v>1140.8800000000001</v>
      </c>
      <c r="M45" s="74">
        <f t="shared" ref="M45:N45" si="8">M48</f>
        <v>0</v>
      </c>
      <c r="N45" s="74">
        <f t="shared" si="8"/>
        <v>0</v>
      </c>
    </row>
    <row r="46" spans="1:17" ht="42" customHeight="1" x14ac:dyDescent="0.25">
      <c r="A46" s="256"/>
      <c r="B46" s="256"/>
      <c r="C46" s="265"/>
      <c r="D46" s="268"/>
      <c r="E46" s="271"/>
      <c r="F46" s="265"/>
      <c r="G46" s="265"/>
      <c r="H46" s="256"/>
      <c r="I46" s="256"/>
      <c r="J46" s="256"/>
      <c r="K46" s="74" t="s">
        <v>283</v>
      </c>
      <c r="L46" s="74">
        <v>0</v>
      </c>
      <c r="M46" s="74">
        <v>0</v>
      </c>
      <c r="N46" s="74">
        <v>0</v>
      </c>
    </row>
    <row r="47" spans="1:17" ht="101.25" customHeight="1" x14ac:dyDescent="0.25">
      <c r="A47" s="256"/>
      <c r="B47" s="256"/>
      <c r="C47" s="265"/>
      <c r="D47" s="268"/>
      <c r="E47" s="271"/>
      <c r="F47" s="265"/>
      <c r="G47" s="265"/>
      <c r="H47" s="256"/>
      <c r="I47" s="256"/>
      <c r="J47" s="256"/>
      <c r="K47" s="74" t="s">
        <v>284</v>
      </c>
      <c r="L47" s="74">
        <f>L48</f>
        <v>1140.8800000000001</v>
      </c>
      <c r="M47" s="74">
        <f t="shared" ref="M47:N47" si="9">M48</f>
        <v>0</v>
      </c>
      <c r="N47" s="74">
        <f t="shared" si="9"/>
        <v>0</v>
      </c>
    </row>
    <row r="48" spans="1:17" s="27" customFormat="1" ht="30.75" customHeight="1" x14ac:dyDescent="0.25">
      <c r="A48" s="133" t="s">
        <v>96</v>
      </c>
      <c r="B48" s="37" t="s">
        <v>339</v>
      </c>
      <c r="C48" s="44" t="s">
        <v>144</v>
      </c>
      <c r="D48" s="202" t="s">
        <v>554</v>
      </c>
      <c r="E48" s="84" t="s">
        <v>208</v>
      </c>
      <c r="F48" s="85" t="s">
        <v>101</v>
      </c>
      <c r="G48" s="36">
        <v>1</v>
      </c>
      <c r="H48" s="37" t="s">
        <v>343</v>
      </c>
      <c r="I48" s="37" t="s">
        <v>85</v>
      </c>
      <c r="J48" s="37" t="s">
        <v>85</v>
      </c>
      <c r="K48" s="89" t="s">
        <v>284</v>
      </c>
      <c r="L48" s="89">
        <v>1140.8800000000001</v>
      </c>
      <c r="M48" s="90">
        <v>0</v>
      </c>
      <c r="N48" s="90">
        <v>0</v>
      </c>
    </row>
  </sheetData>
  <mergeCells count="108">
    <mergeCell ref="A37:A38"/>
    <mergeCell ref="B37:B38"/>
    <mergeCell ref="C37:C38"/>
    <mergeCell ref="D37:D38"/>
    <mergeCell ref="A33:A34"/>
    <mergeCell ref="B33:B34"/>
    <mergeCell ref="C33:C34"/>
    <mergeCell ref="D33:D34"/>
    <mergeCell ref="A35:A36"/>
    <mergeCell ref="B35:B36"/>
    <mergeCell ref="D35:D36"/>
    <mergeCell ref="C35:C36"/>
    <mergeCell ref="H27:H28"/>
    <mergeCell ref="A31:A32"/>
    <mergeCell ref="B31:B32"/>
    <mergeCell ref="C31:C32"/>
    <mergeCell ref="D31:D32"/>
    <mergeCell ref="A29:A30"/>
    <mergeCell ref="B29:B30"/>
    <mergeCell ref="C29:C30"/>
    <mergeCell ref="D29:D30"/>
    <mergeCell ref="E27:E28"/>
    <mergeCell ref="B26:B28"/>
    <mergeCell ref="C26:C28"/>
    <mergeCell ref="D26:D28"/>
    <mergeCell ref="F27:F28"/>
    <mergeCell ref="L6:L8"/>
    <mergeCell ref="M6:M8"/>
    <mergeCell ref="N6:N8"/>
    <mergeCell ref="M2:N2"/>
    <mergeCell ref="A3:N3"/>
    <mergeCell ref="A5:A8"/>
    <mergeCell ref="B5:B8"/>
    <mergeCell ref="C5:C8"/>
    <mergeCell ref="D5:D8"/>
    <mergeCell ref="K5:N5"/>
    <mergeCell ref="E6:E8"/>
    <mergeCell ref="F6:F8"/>
    <mergeCell ref="E5:J5"/>
    <mergeCell ref="G6:J6"/>
    <mergeCell ref="G7:H7"/>
    <mergeCell ref="I7:I8"/>
    <mergeCell ref="J7:J8"/>
    <mergeCell ref="K6:K8"/>
    <mergeCell ref="J10:J12"/>
    <mergeCell ref="E13:E15"/>
    <mergeCell ref="A13:A15"/>
    <mergeCell ref="B13:B15"/>
    <mergeCell ref="C13:C15"/>
    <mergeCell ref="D13:D15"/>
    <mergeCell ref="F13:F15"/>
    <mergeCell ref="G13:G15"/>
    <mergeCell ref="H13:H15"/>
    <mergeCell ref="I13:I15"/>
    <mergeCell ref="J13:J15"/>
    <mergeCell ref="A10:A12"/>
    <mergeCell ref="B10:B12"/>
    <mergeCell ref="C10:C12"/>
    <mergeCell ref="D10:D12"/>
    <mergeCell ref="E10:E12"/>
    <mergeCell ref="F10:F12"/>
    <mergeCell ref="G10:G12"/>
    <mergeCell ref="H10:H12"/>
    <mergeCell ref="I10:I12"/>
    <mergeCell ref="J18:J20"/>
    <mergeCell ref="G22:G24"/>
    <mergeCell ref="H22:H24"/>
    <mergeCell ref="I22:I24"/>
    <mergeCell ref="J22:J24"/>
    <mergeCell ref="A22:A24"/>
    <mergeCell ref="B22:B24"/>
    <mergeCell ref="C22:C24"/>
    <mergeCell ref="D22:D24"/>
    <mergeCell ref="E22:E24"/>
    <mergeCell ref="F22:F24"/>
    <mergeCell ref="A18:A20"/>
    <mergeCell ref="B18:B20"/>
    <mergeCell ref="C18:C20"/>
    <mergeCell ref="D18:D20"/>
    <mergeCell ref="E18:E20"/>
    <mergeCell ref="F18:F20"/>
    <mergeCell ref="G18:G20"/>
    <mergeCell ref="H18:H20"/>
    <mergeCell ref="I18:I20"/>
    <mergeCell ref="J39:J41"/>
    <mergeCell ref="A26:A28"/>
    <mergeCell ref="A45:A47"/>
    <mergeCell ref="B45:B47"/>
    <mergeCell ref="C45:C47"/>
    <mergeCell ref="D45:D47"/>
    <mergeCell ref="E45:E47"/>
    <mergeCell ref="F45:F47"/>
    <mergeCell ref="G45:G47"/>
    <mergeCell ref="H45:H47"/>
    <mergeCell ref="I45:I47"/>
    <mergeCell ref="J45:J47"/>
    <mergeCell ref="A39:A41"/>
    <mergeCell ref="B39:B41"/>
    <mergeCell ref="C39:C41"/>
    <mergeCell ref="D39:D41"/>
    <mergeCell ref="E39:E41"/>
    <mergeCell ref="F39:F41"/>
    <mergeCell ref="G39:G41"/>
    <mergeCell ref="H39:H41"/>
    <mergeCell ref="I39:I41"/>
    <mergeCell ref="I27:I28"/>
    <mergeCell ref="G27:G28"/>
    <mergeCell ref="J27:J28"/>
  </mergeCells>
  <phoneticPr fontId="25" type="noConversion"/>
  <printOptions horizontalCentered="1"/>
  <pageMargins left="0.25" right="0.25" top="0.75" bottom="0.75" header="0.3" footer="0.3"/>
  <pageSetup paperSize="9" scale="5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00"/>
    <pageSetUpPr fitToPage="1"/>
  </sheetPr>
  <dimension ref="A2:N25"/>
  <sheetViews>
    <sheetView topLeftCell="A12" zoomScale="77" zoomScaleNormal="77" workbookViewId="0">
      <selection activeCell="A2" sqref="A2:N25"/>
    </sheetView>
  </sheetViews>
  <sheetFormatPr defaultColWidth="8.85546875" defaultRowHeight="15.75" x14ac:dyDescent="0.25"/>
  <cols>
    <col min="1" max="2" width="15.140625" style="25" customWidth="1"/>
    <col min="3" max="3" width="29.28515625" style="25" customWidth="1"/>
    <col min="4" max="4" width="53.85546875" style="25" customWidth="1"/>
    <col min="5" max="5" width="24.28515625" style="28" customWidth="1"/>
    <col min="6" max="6" width="11.140625" style="38" customWidth="1"/>
    <col min="7" max="7" width="11.42578125" style="38" customWidth="1"/>
    <col min="8" max="10" width="14.85546875" style="38" customWidth="1"/>
    <col min="11" max="14" width="18.42578125" style="62" customWidth="1"/>
    <col min="15" max="15" width="48.5703125" style="25" customWidth="1"/>
    <col min="16" max="16" width="20.7109375" style="25" customWidth="1"/>
    <col min="17" max="16384" width="8.85546875" style="25"/>
  </cols>
  <sheetData>
    <row r="2" spans="1:14" ht="57.75" customHeight="1" x14ac:dyDescent="0.25">
      <c r="M2" s="217" t="s">
        <v>556</v>
      </c>
      <c r="N2" s="218"/>
    </row>
    <row r="3" spans="1:14" ht="21" customHeight="1" x14ac:dyDescent="0.25">
      <c r="A3" s="219" t="s">
        <v>227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33"/>
      <c r="M3" s="33"/>
      <c r="N3" s="33"/>
    </row>
    <row r="4" spans="1:14" ht="15.75" customHeight="1" x14ac:dyDescent="0.25"/>
    <row r="5" spans="1:14" ht="30" customHeight="1" x14ac:dyDescent="0.25">
      <c r="A5" s="203" t="s">
        <v>91</v>
      </c>
      <c r="B5" s="203" t="s">
        <v>4</v>
      </c>
      <c r="C5" s="220" t="s">
        <v>50</v>
      </c>
      <c r="D5" s="220" t="s">
        <v>89</v>
      </c>
      <c r="E5" s="207" t="s">
        <v>17</v>
      </c>
      <c r="F5" s="223"/>
      <c r="G5" s="223"/>
      <c r="H5" s="223"/>
      <c r="I5" s="208"/>
      <c r="J5" s="209"/>
      <c r="K5" s="224" t="s">
        <v>224</v>
      </c>
      <c r="L5" s="225"/>
      <c r="M5" s="225"/>
      <c r="N5" s="226"/>
    </row>
    <row r="6" spans="1:14" ht="30" customHeight="1" x14ac:dyDescent="0.25">
      <c r="A6" s="203"/>
      <c r="B6" s="203"/>
      <c r="C6" s="221"/>
      <c r="D6" s="221"/>
      <c r="E6" s="220" t="s">
        <v>18</v>
      </c>
      <c r="F6" s="220" t="s">
        <v>88</v>
      </c>
      <c r="G6" s="207" t="s">
        <v>90</v>
      </c>
      <c r="H6" s="208"/>
      <c r="I6" s="208"/>
      <c r="J6" s="209"/>
      <c r="K6" s="210" t="s">
        <v>286</v>
      </c>
      <c r="L6" s="213" t="s">
        <v>266</v>
      </c>
      <c r="M6" s="213" t="s">
        <v>267</v>
      </c>
      <c r="N6" s="213" t="s">
        <v>287</v>
      </c>
    </row>
    <row r="7" spans="1:14" ht="30" customHeight="1" x14ac:dyDescent="0.25">
      <c r="A7" s="203"/>
      <c r="B7" s="203"/>
      <c r="C7" s="221"/>
      <c r="D7" s="221"/>
      <c r="E7" s="211"/>
      <c r="F7" s="211"/>
      <c r="G7" s="207" t="s">
        <v>266</v>
      </c>
      <c r="H7" s="209"/>
      <c r="I7" s="220" t="s">
        <v>267</v>
      </c>
      <c r="J7" s="220" t="s">
        <v>287</v>
      </c>
      <c r="K7" s="214"/>
      <c r="L7" s="214"/>
      <c r="M7" s="214"/>
      <c r="N7" s="214"/>
    </row>
    <row r="8" spans="1:14" x14ac:dyDescent="0.25">
      <c r="A8" s="203"/>
      <c r="B8" s="203"/>
      <c r="C8" s="212"/>
      <c r="D8" s="222"/>
      <c r="E8" s="212"/>
      <c r="F8" s="212"/>
      <c r="G8" s="24"/>
      <c r="H8" s="95" t="s">
        <v>54</v>
      </c>
      <c r="I8" s="314"/>
      <c r="J8" s="314"/>
      <c r="K8" s="215"/>
      <c r="L8" s="215"/>
      <c r="M8" s="215"/>
      <c r="N8" s="215"/>
    </row>
    <row r="9" spans="1:14" x14ac:dyDescent="0.25">
      <c r="A9" s="29">
        <v>1</v>
      </c>
      <c r="B9" s="29">
        <v>2</v>
      </c>
      <c r="C9" s="29">
        <v>3</v>
      </c>
      <c r="D9" s="29">
        <v>4</v>
      </c>
      <c r="E9" s="29">
        <v>5</v>
      </c>
      <c r="F9" s="24">
        <v>6</v>
      </c>
      <c r="G9" s="24">
        <v>7</v>
      </c>
      <c r="H9" s="24">
        <v>8</v>
      </c>
      <c r="I9" s="24">
        <v>9</v>
      </c>
      <c r="J9" s="24">
        <v>10</v>
      </c>
      <c r="K9" s="29">
        <v>11</v>
      </c>
      <c r="L9" s="29">
        <v>12</v>
      </c>
      <c r="M9" s="29">
        <v>13</v>
      </c>
      <c r="N9" s="29">
        <v>14</v>
      </c>
    </row>
    <row r="10" spans="1:14" ht="22.5" customHeight="1" x14ac:dyDescent="0.3">
      <c r="A10" s="274" t="s">
        <v>97</v>
      </c>
      <c r="B10" s="274" t="s">
        <v>13</v>
      </c>
      <c r="C10" s="318" t="s">
        <v>13</v>
      </c>
      <c r="D10" s="360" t="s">
        <v>98</v>
      </c>
      <c r="E10" s="352" t="s">
        <v>13</v>
      </c>
      <c r="F10" s="318" t="s">
        <v>13</v>
      </c>
      <c r="G10" s="274" t="s">
        <v>13</v>
      </c>
      <c r="H10" s="274" t="s">
        <v>13</v>
      </c>
      <c r="I10" s="274" t="s">
        <v>13</v>
      </c>
      <c r="J10" s="274" t="s">
        <v>13</v>
      </c>
      <c r="K10" s="142" t="s">
        <v>282</v>
      </c>
      <c r="L10" s="82">
        <f t="shared" ref="L10:N12" si="0">L13+L17+L21</f>
        <v>58279.33</v>
      </c>
      <c r="M10" s="82">
        <f t="shared" si="0"/>
        <v>0</v>
      </c>
      <c r="N10" s="82">
        <f t="shared" si="0"/>
        <v>1596.35</v>
      </c>
    </row>
    <row r="11" spans="1:14" ht="22.5" customHeight="1" x14ac:dyDescent="0.3">
      <c r="A11" s="275"/>
      <c r="B11" s="275"/>
      <c r="C11" s="319"/>
      <c r="D11" s="361"/>
      <c r="E11" s="353"/>
      <c r="F11" s="319"/>
      <c r="G11" s="275"/>
      <c r="H11" s="275"/>
      <c r="I11" s="275"/>
      <c r="J11" s="275"/>
      <c r="K11" s="142" t="s">
        <v>283</v>
      </c>
      <c r="L11" s="82">
        <f t="shared" si="0"/>
        <v>57479.33</v>
      </c>
      <c r="M11" s="82">
        <f t="shared" si="0"/>
        <v>0</v>
      </c>
      <c r="N11" s="82">
        <f t="shared" si="0"/>
        <v>1596.35</v>
      </c>
    </row>
    <row r="12" spans="1:14" ht="22.5" customHeight="1" x14ac:dyDescent="0.3">
      <c r="A12" s="275"/>
      <c r="B12" s="275"/>
      <c r="C12" s="319"/>
      <c r="D12" s="361"/>
      <c r="E12" s="353"/>
      <c r="F12" s="319"/>
      <c r="G12" s="275"/>
      <c r="H12" s="275"/>
      <c r="I12" s="275"/>
      <c r="J12" s="275"/>
      <c r="K12" s="142" t="s">
        <v>284</v>
      </c>
      <c r="L12" s="82">
        <f t="shared" si="0"/>
        <v>800</v>
      </c>
      <c r="M12" s="82">
        <f t="shared" si="0"/>
        <v>0</v>
      </c>
      <c r="N12" s="82">
        <f t="shared" si="0"/>
        <v>0</v>
      </c>
    </row>
    <row r="13" spans="1:14" ht="105.75" customHeight="1" x14ac:dyDescent="0.25">
      <c r="A13" s="255" t="s">
        <v>97</v>
      </c>
      <c r="B13" s="255" t="s">
        <v>298</v>
      </c>
      <c r="C13" s="264" t="s">
        <v>13</v>
      </c>
      <c r="D13" s="358" t="s">
        <v>325</v>
      </c>
      <c r="E13" s="283" t="s">
        <v>326</v>
      </c>
      <c r="F13" s="264" t="s">
        <v>101</v>
      </c>
      <c r="G13" s="264">
        <v>13</v>
      </c>
      <c r="H13" s="255" t="s">
        <v>85</v>
      </c>
      <c r="I13" s="255" t="s">
        <v>85</v>
      </c>
      <c r="J13" s="255" t="s">
        <v>85</v>
      </c>
      <c r="K13" s="143" t="s">
        <v>282</v>
      </c>
      <c r="L13" s="83">
        <f>L16</f>
        <v>40035.82</v>
      </c>
      <c r="M13" s="83">
        <f t="shared" ref="M13:N13" si="1">M16</f>
        <v>0</v>
      </c>
      <c r="N13" s="83">
        <f t="shared" si="1"/>
        <v>0</v>
      </c>
    </row>
    <row r="14" spans="1:14" ht="105.75" customHeight="1" x14ac:dyDescent="0.25">
      <c r="A14" s="256"/>
      <c r="B14" s="256"/>
      <c r="C14" s="265"/>
      <c r="D14" s="359"/>
      <c r="E14" s="284"/>
      <c r="F14" s="265"/>
      <c r="G14" s="265"/>
      <c r="H14" s="256"/>
      <c r="I14" s="256"/>
      <c r="J14" s="256"/>
      <c r="K14" s="143" t="s">
        <v>283</v>
      </c>
      <c r="L14" s="83">
        <f>L16</f>
        <v>40035.82</v>
      </c>
      <c r="M14" s="83">
        <f t="shared" ref="M14:N14" si="2">M16</f>
        <v>0</v>
      </c>
      <c r="N14" s="83">
        <f t="shared" si="2"/>
        <v>0</v>
      </c>
    </row>
    <row r="15" spans="1:14" ht="105.75" customHeight="1" x14ac:dyDescent="0.25">
      <c r="A15" s="256"/>
      <c r="B15" s="256"/>
      <c r="C15" s="265"/>
      <c r="D15" s="359"/>
      <c r="E15" s="284"/>
      <c r="F15" s="265"/>
      <c r="G15" s="265"/>
      <c r="H15" s="256"/>
      <c r="I15" s="256"/>
      <c r="J15" s="256"/>
      <c r="K15" s="143" t="s">
        <v>284</v>
      </c>
      <c r="L15" s="83">
        <v>0</v>
      </c>
      <c r="M15" s="83">
        <v>0</v>
      </c>
      <c r="N15" s="83">
        <v>0</v>
      </c>
    </row>
    <row r="16" spans="1:14" s="28" customFormat="1" ht="90.75" customHeight="1" x14ac:dyDescent="0.2">
      <c r="A16" s="37" t="s">
        <v>97</v>
      </c>
      <c r="B16" s="32" t="s">
        <v>298</v>
      </c>
      <c r="C16" s="42" t="s">
        <v>149</v>
      </c>
      <c r="D16" s="69" t="s">
        <v>552</v>
      </c>
      <c r="E16" s="30" t="s">
        <v>208</v>
      </c>
      <c r="F16" s="24" t="s">
        <v>101</v>
      </c>
      <c r="G16" s="24">
        <v>13</v>
      </c>
      <c r="H16" s="32" t="s">
        <v>197</v>
      </c>
      <c r="I16" s="32" t="s">
        <v>85</v>
      </c>
      <c r="J16" s="32" t="s">
        <v>85</v>
      </c>
      <c r="K16" s="144" t="s">
        <v>283</v>
      </c>
      <c r="L16" s="72">
        <v>40035.82</v>
      </c>
      <c r="M16" s="72">
        <v>0</v>
      </c>
      <c r="N16" s="72">
        <v>0</v>
      </c>
    </row>
    <row r="17" spans="1:14" ht="47.25" customHeight="1" x14ac:dyDescent="0.25">
      <c r="A17" s="255" t="s">
        <v>97</v>
      </c>
      <c r="B17" s="255" t="s">
        <v>298</v>
      </c>
      <c r="C17" s="264" t="s">
        <v>13</v>
      </c>
      <c r="D17" s="358" t="s">
        <v>325</v>
      </c>
      <c r="E17" s="283" t="s">
        <v>328</v>
      </c>
      <c r="F17" s="264" t="s">
        <v>101</v>
      </c>
      <c r="G17" s="264" t="s">
        <v>85</v>
      </c>
      <c r="H17" s="255" t="s">
        <v>85</v>
      </c>
      <c r="I17" s="255" t="s">
        <v>85</v>
      </c>
      <c r="J17" s="255" t="s">
        <v>85</v>
      </c>
      <c r="K17" s="143" t="s">
        <v>282</v>
      </c>
      <c r="L17" s="83">
        <f>L20</f>
        <v>0</v>
      </c>
      <c r="M17" s="83">
        <f t="shared" ref="M17:N17" si="3">M20</f>
        <v>0</v>
      </c>
      <c r="N17" s="83">
        <f t="shared" si="3"/>
        <v>1596.35</v>
      </c>
    </row>
    <row r="18" spans="1:14" ht="47.25" customHeight="1" x14ac:dyDescent="0.25">
      <c r="A18" s="256"/>
      <c r="B18" s="256"/>
      <c r="C18" s="265"/>
      <c r="D18" s="359"/>
      <c r="E18" s="284"/>
      <c r="F18" s="265"/>
      <c r="G18" s="265"/>
      <c r="H18" s="256"/>
      <c r="I18" s="256"/>
      <c r="J18" s="256"/>
      <c r="K18" s="143" t="s">
        <v>283</v>
      </c>
      <c r="L18" s="83">
        <f>L20</f>
        <v>0</v>
      </c>
      <c r="M18" s="83">
        <f t="shared" ref="M18:N18" si="4">M20</f>
        <v>0</v>
      </c>
      <c r="N18" s="83">
        <f t="shared" si="4"/>
        <v>1596.35</v>
      </c>
    </row>
    <row r="19" spans="1:14" ht="47.25" customHeight="1" x14ac:dyDescent="0.25">
      <c r="A19" s="256"/>
      <c r="B19" s="256"/>
      <c r="C19" s="265"/>
      <c r="D19" s="359"/>
      <c r="E19" s="284"/>
      <c r="F19" s="265"/>
      <c r="G19" s="265"/>
      <c r="H19" s="256"/>
      <c r="I19" s="256"/>
      <c r="J19" s="256"/>
      <c r="K19" s="143" t="s">
        <v>284</v>
      </c>
      <c r="L19" s="83">
        <v>0</v>
      </c>
      <c r="M19" s="83">
        <v>0</v>
      </c>
      <c r="N19" s="83">
        <v>0</v>
      </c>
    </row>
    <row r="20" spans="1:14" s="28" customFormat="1" ht="42.75" customHeight="1" x14ac:dyDescent="0.2">
      <c r="A20" s="37" t="s">
        <v>97</v>
      </c>
      <c r="B20" s="32" t="s">
        <v>298</v>
      </c>
      <c r="C20" s="42" t="s">
        <v>149</v>
      </c>
      <c r="D20" s="69" t="s">
        <v>327</v>
      </c>
      <c r="E20" s="30" t="s">
        <v>208</v>
      </c>
      <c r="F20" s="24" t="s">
        <v>101</v>
      </c>
      <c r="G20" s="24">
        <v>0</v>
      </c>
      <c r="H20" s="32" t="s">
        <v>197</v>
      </c>
      <c r="I20" s="32" t="s">
        <v>85</v>
      </c>
      <c r="J20" s="32" t="s">
        <v>85</v>
      </c>
      <c r="K20" s="144" t="s">
        <v>283</v>
      </c>
      <c r="L20" s="72">
        <v>0</v>
      </c>
      <c r="M20" s="72">
        <v>0</v>
      </c>
      <c r="N20" s="72">
        <v>1596.35</v>
      </c>
    </row>
    <row r="21" spans="1:14" ht="39" customHeight="1" x14ac:dyDescent="0.25">
      <c r="A21" s="255" t="s">
        <v>97</v>
      </c>
      <c r="B21" s="255" t="s">
        <v>298</v>
      </c>
      <c r="C21" s="264" t="s">
        <v>13</v>
      </c>
      <c r="D21" s="358" t="s">
        <v>325</v>
      </c>
      <c r="E21" s="283" t="s">
        <v>330</v>
      </c>
      <c r="F21" s="264" t="s">
        <v>101</v>
      </c>
      <c r="G21" s="264" t="s">
        <v>85</v>
      </c>
      <c r="H21" s="255" t="s">
        <v>85</v>
      </c>
      <c r="I21" s="255" t="s">
        <v>85</v>
      </c>
      <c r="J21" s="255" t="s">
        <v>85</v>
      </c>
      <c r="K21" s="143" t="s">
        <v>282</v>
      </c>
      <c r="L21" s="83">
        <f>L24+L25</f>
        <v>18243.509999999998</v>
      </c>
      <c r="M21" s="83">
        <f t="shared" ref="M21:N21" si="5">M24+M25</f>
        <v>0</v>
      </c>
      <c r="N21" s="83">
        <f t="shared" si="5"/>
        <v>0</v>
      </c>
    </row>
    <row r="22" spans="1:14" ht="39" customHeight="1" x14ac:dyDescent="0.25">
      <c r="A22" s="256"/>
      <c r="B22" s="256"/>
      <c r="C22" s="265"/>
      <c r="D22" s="359"/>
      <c r="E22" s="284"/>
      <c r="F22" s="265"/>
      <c r="G22" s="265"/>
      <c r="H22" s="256"/>
      <c r="I22" s="256"/>
      <c r="J22" s="256"/>
      <c r="K22" s="143" t="s">
        <v>283</v>
      </c>
      <c r="L22" s="83">
        <f>L24</f>
        <v>17443.509999999998</v>
      </c>
      <c r="M22" s="83">
        <f t="shared" ref="M22:N22" si="6">M24</f>
        <v>0</v>
      </c>
      <c r="N22" s="83">
        <f t="shared" si="6"/>
        <v>0</v>
      </c>
    </row>
    <row r="23" spans="1:14" ht="39" customHeight="1" x14ac:dyDescent="0.25">
      <c r="A23" s="256"/>
      <c r="B23" s="256"/>
      <c r="C23" s="265"/>
      <c r="D23" s="359"/>
      <c r="E23" s="284"/>
      <c r="F23" s="265"/>
      <c r="G23" s="265"/>
      <c r="H23" s="256"/>
      <c r="I23" s="256"/>
      <c r="J23" s="256"/>
      <c r="K23" s="143" t="s">
        <v>284</v>
      </c>
      <c r="L23" s="83">
        <f>L25</f>
        <v>800</v>
      </c>
      <c r="M23" s="83">
        <f t="shared" ref="M23:N23" si="7">M25</f>
        <v>0</v>
      </c>
      <c r="N23" s="83">
        <f t="shared" si="7"/>
        <v>0</v>
      </c>
    </row>
    <row r="24" spans="1:14" ht="20.25" customHeight="1" x14ac:dyDescent="0.25">
      <c r="A24" s="251" t="s">
        <v>97</v>
      </c>
      <c r="B24" s="251" t="s">
        <v>298</v>
      </c>
      <c r="C24" s="249" t="s">
        <v>149</v>
      </c>
      <c r="D24" s="356" t="s">
        <v>329</v>
      </c>
      <c r="E24" s="249" t="s">
        <v>331</v>
      </c>
      <c r="F24" s="251" t="s">
        <v>101</v>
      </c>
      <c r="G24" s="251">
        <v>1</v>
      </c>
      <c r="H24" s="243" t="s">
        <v>216</v>
      </c>
      <c r="I24" s="243" t="s">
        <v>85</v>
      </c>
      <c r="J24" s="243" t="s">
        <v>85</v>
      </c>
      <c r="K24" s="144" t="s">
        <v>283</v>
      </c>
      <c r="L24" s="72">
        <v>17443.509999999998</v>
      </c>
      <c r="M24" s="72">
        <v>0</v>
      </c>
      <c r="N24" s="72">
        <v>0</v>
      </c>
    </row>
    <row r="25" spans="1:14" ht="20.25" customHeight="1" x14ac:dyDescent="0.25">
      <c r="A25" s="252"/>
      <c r="B25" s="252"/>
      <c r="C25" s="250"/>
      <c r="D25" s="357"/>
      <c r="E25" s="250"/>
      <c r="F25" s="252"/>
      <c r="G25" s="252"/>
      <c r="H25" s="244"/>
      <c r="I25" s="244"/>
      <c r="J25" s="244"/>
      <c r="K25" s="145" t="s">
        <v>284</v>
      </c>
      <c r="L25" s="195">
        <v>800</v>
      </c>
      <c r="M25" s="139">
        <v>0</v>
      </c>
      <c r="N25" s="139">
        <v>0</v>
      </c>
    </row>
  </sheetData>
  <mergeCells count="68">
    <mergeCell ref="L6:L8"/>
    <mergeCell ref="M6:M8"/>
    <mergeCell ref="N6:N8"/>
    <mergeCell ref="M2:N2"/>
    <mergeCell ref="A3:K3"/>
    <mergeCell ref="A5:A8"/>
    <mergeCell ref="B5:B8"/>
    <mergeCell ref="C5:C8"/>
    <mergeCell ref="D5:D8"/>
    <mergeCell ref="K5:N5"/>
    <mergeCell ref="E5:J5"/>
    <mergeCell ref="E6:E8"/>
    <mergeCell ref="F6:F8"/>
    <mergeCell ref="G6:J6"/>
    <mergeCell ref="G7:H7"/>
    <mergeCell ref="I7:I8"/>
    <mergeCell ref="J7:J8"/>
    <mergeCell ref="K6:K8"/>
    <mergeCell ref="A10:A12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A13:A15"/>
    <mergeCell ref="B13:B15"/>
    <mergeCell ref="C13:C15"/>
    <mergeCell ref="D13:D15"/>
    <mergeCell ref="E13:E15"/>
    <mergeCell ref="F13:F15"/>
    <mergeCell ref="G13:G15"/>
    <mergeCell ref="H13:H15"/>
    <mergeCell ref="I13:I15"/>
    <mergeCell ref="J13:J15"/>
    <mergeCell ref="A17:A19"/>
    <mergeCell ref="B17:B19"/>
    <mergeCell ref="C17:C19"/>
    <mergeCell ref="D17:D19"/>
    <mergeCell ref="E17:E19"/>
    <mergeCell ref="F17:F19"/>
    <mergeCell ref="G17:G19"/>
    <mergeCell ref="H17:H19"/>
    <mergeCell ref="I17:I19"/>
    <mergeCell ref="J17:J19"/>
    <mergeCell ref="A21:A23"/>
    <mergeCell ref="B21:B23"/>
    <mergeCell ref="C21:C23"/>
    <mergeCell ref="D21:D23"/>
    <mergeCell ref="E21:E23"/>
    <mergeCell ref="F21:F23"/>
    <mergeCell ref="G21:G23"/>
    <mergeCell ref="H21:H23"/>
    <mergeCell ref="I21:I23"/>
    <mergeCell ref="J21:J23"/>
    <mergeCell ref="A24:A25"/>
    <mergeCell ref="B24:B25"/>
    <mergeCell ref="C24:C25"/>
    <mergeCell ref="D24:D25"/>
    <mergeCell ref="E24:E25"/>
    <mergeCell ref="F24:F25"/>
    <mergeCell ref="G24:G25"/>
    <mergeCell ref="H24:H25"/>
    <mergeCell ref="I24:I25"/>
    <mergeCell ref="J24:J25"/>
  </mergeCells>
  <phoneticPr fontId="25" type="noConversion"/>
  <printOptions horizontalCentered="1"/>
  <pageMargins left="0.25" right="0.25" top="0.75" bottom="0.75" header="0.3" footer="0.3"/>
  <pageSetup paperSize="9" scale="52" fitToHeight="0" orientation="landscape" r:id="rId1"/>
  <headerFooter differentFirst="1">
    <oddHeader>&amp;C&amp;P</oddHeader>
  </headerFooter>
  <ignoredErrors>
    <ignoredError sqref="B16 B13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00"/>
    <pageSetUpPr fitToPage="1"/>
  </sheetPr>
  <dimension ref="A2:N32"/>
  <sheetViews>
    <sheetView topLeftCell="A10" zoomScale="70" zoomScaleNormal="70" workbookViewId="0">
      <selection activeCell="B38" sqref="B38"/>
    </sheetView>
  </sheetViews>
  <sheetFormatPr defaultColWidth="8.85546875" defaultRowHeight="15.75" x14ac:dyDescent="0.25"/>
  <cols>
    <col min="1" max="2" width="15.140625" style="25" customWidth="1"/>
    <col min="3" max="3" width="24.140625" style="25" customWidth="1"/>
    <col min="4" max="4" width="53.85546875" style="25" customWidth="1"/>
    <col min="5" max="5" width="26.28515625" style="28" customWidth="1"/>
    <col min="6" max="6" width="11.140625" style="38" customWidth="1"/>
    <col min="7" max="7" width="11.42578125" style="38" customWidth="1"/>
    <col min="8" max="10" width="14.85546875" style="38" customWidth="1"/>
    <col min="11" max="11" width="18.28515625" style="34" customWidth="1"/>
    <col min="12" max="14" width="18.42578125" style="34" customWidth="1"/>
    <col min="15" max="15" width="25.5703125" style="25" customWidth="1"/>
    <col min="16" max="16" width="20.7109375" style="25" customWidth="1"/>
    <col min="17" max="17" width="16" style="25" customWidth="1"/>
    <col min="18" max="16384" width="8.85546875" style="25"/>
  </cols>
  <sheetData>
    <row r="2" spans="1:14" ht="52.5" customHeight="1" x14ac:dyDescent="0.25">
      <c r="M2" s="217" t="s">
        <v>557</v>
      </c>
      <c r="N2" s="218"/>
    </row>
    <row r="3" spans="1:14" ht="15.75" customHeight="1" x14ac:dyDescent="0.25">
      <c r="A3" s="219" t="s">
        <v>225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33"/>
      <c r="M3" s="33"/>
      <c r="N3" s="33"/>
    </row>
    <row r="4" spans="1:14" ht="15.75" customHeight="1" x14ac:dyDescent="0.25"/>
    <row r="5" spans="1:14" ht="30" customHeight="1" x14ac:dyDescent="0.25">
      <c r="A5" s="203" t="s">
        <v>91</v>
      </c>
      <c r="B5" s="203" t="s">
        <v>4</v>
      </c>
      <c r="C5" s="220" t="s">
        <v>50</v>
      </c>
      <c r="D5" s="220" t="s">
        <v>89</v>
      </c>
      <c r="E5" s="207" t="s">
        <v>17</v>
      </c>
      <c r="F5" s="223"/>
      <c r="G5" s="223"/>
      <c r="H5" s="223"/>
      <c r="I5" s="208"/>
      <c r="J5" s="209"/>
      <c r="K5" s="224" t="s">
        <v>224</v>
      </c>
      <c r="L5" s="225"/>
      <c r="M5" s="225"/>
      <c r="N5" s="226"/>
    </row>
    <row r="6" spans="1:14" ht="30" customHeight="1" x14ac:dyDescent="0.25">
      <c r="A6" s="203"/>
      <c r="B6" s="203"/>
      <c r="C6" s="221"/>
      <c r="D6" s="221"/>
      <c r="E6" s="220" t="s">
        <v>18</v>
      </c>
      <c r="F6" s="220" t="s">
        <v>88</v>
      </c>
      <c r="G6" s="370" t="s">
        <v>90</v>
      </c>
      <c r="H6" s="371"/>
      <c r="I6" s="220" t="s">
        <v>267</v>
      </c>
      <c r="J6" s="220" t="s">
        <v>287</v>
      </c>
      <c r="K6" s="210" t="s">
        <v>286</v>
      </c>
      <c r="L6" s="213" t="s">
        <v>266</v>
      </c>
      <c r="M6" s="213" t="s">
        <v>290</v>
      </c>
      <c r="N6" s="213" t="s">
        <v>287</v>
      </c>
    </row>
    <row r="7" spans="1:14" ht="17.25" customHeight="1" x14ac:dyDescent="0.25">
      <c r="A7" s="203"/>
      <c r="B7" s="203"/>
      <c r="C7" s="221"/>
      <c r="D7" s="221"/>
      <c r="E7" s="211"/>
      <c r="F7" s="211"/>
      <c r="G7" s="207" t="s">
        <v>266</v>
      </c>
      <c r="H7" s="209"/>
      <c r="I7" s="346"/>
      <c r="J7" s="346"/>
      <c r="K7" s="211"/>
      <c r="L7" s="214"/>
      <c r="M7" s="214"/>
      <c r="N7" s="214"/>
    </row>
    <row r="8" spans="1:14" ht="36.75" customHeight="1" x14ac:dyDescent="0.25">
      <c r="A8" s="203"/>
      <c r="B8" s="203"/>
      <c r="C8" s="212"/>
      <c r="D8" s="222"/>
      <c r="E8" s="212"/>
      <c r="F8" s="212"/>
      <c r="G8" s="24"/>
      <c r="H8" s="95" t="s">
        <v>54</v>
      </c>
      <c r="I8" s="314"/>
      <c r="J8" s="314"/>
      <c r="K8" s="212"/>
      <c r="L8" s="215"/>
      <c r="M8" s="215"/>
      <c r="N8" s="215"/>
    </row>
    <row r="9" spans="1:14" x14ac:dyDescent="0.25">
      <c r="A9" s="29">
        <v>1</v>
      </c>
      <c r="B9" s="29">
        <v>2</v>
      </c>
      <c r="C9" s="29">
        <v>3</v>
      </c>
      <c r="D9" s="29">
        <v>4</v>
      </c>
      <c r="E9" s="29">
        <v>5</v>
      </c>
      <c r="F9" s="24">
        <v>6</v>
      </c>
      <c r="G9" s="24">
        <v>7</v>
      </c>
      <c r="H9" s="24">
        <v>8</v>
      </c>
      <c r="I9" s="24">
        <v>9</v>
      </c>
      <c r="J9" s="24">
        <v>10</v>
      </c>
      <c r="K9" s="29">
        <v>11</v>
      </c>
      <c r="L9" s="29">
        <v>12</v>
      </c>
      <c r="M9" s="29">
        <v>13</v>
      </c>
      <c r="N9" s="29">
        <v>14</v>
      </c>
    </row>
    <row r="10" spans="1:14" ht="23.25" customHeight="1" x14ac:dyDescent="0.3">
      <c r="A10" s="274" t="s">
        <v>99</v>
      </c>
      <c r="B10" s="274" t="s">
        <v>13</v>
      </c>
      <c r="C10" s="318" t="s">
        <v>13</v>
      </c>
      <c r="D10" s="368" t="s">
        <v>100</v>
      </c>
      <c r="E10" s="318" t="s">
        <v>13</v>
      </c>
      <c r="F10" s="318" t="s">
        <v>13</v>
      </c>
      <c r="G10" s="318" t="s">
        <v>13</v>
      </c>
      <c r="H10" s="318" t="s">
        <v>13</v>
      </c>
      <c r="I10" s="318" t="s">
        <v>13</v>
      </c>
      <c r="J10" s="318" t="s">
        <v>13</v>
      </c>
      <c r="K10" s="77" t="s">
        <v>282</v>
      </c>
      <c r="L10" s="77">
        <f t="shared" ref="L10:N12" si="0">L13+L18+L23+L28</f>
        <v>637844.01</v>
      </c>
      <c r="M10" s="77">
        <f t="shared" si="0"/>
        <v>395716.01999999996</v>
      </c>
      <c r="N10" s="77">
        <f t="shared" si="0"/>
        <v>596892.96</v>
      </c>
    </row>
    <row r="11" spans="1:14" ht="23.25" customHeight="1" x14ac:dyDescent="0.3">
      <c r="A11" s="275"/>
      <c r="B11" s="275"/>
      <c r="C11" s="319"/>
      <c r="D11" s="369"/>
      <c r="E11" s="319"/>
      <c r="F11" s="319"/>
      <c r="G11" s="319"/>
      <c r="H11" s="319"/>
      <c r="I11" s="319"/>
      <c r="J11" s="319"/>
      <c r="K11" s="77" t="s">
        <v>283</v>
      </c>
      <c r="L11" s="77">
        <f t="shared" si="0"/>
        <v>517108.42000000004</v>
      </c>
      <c r="M11" s="77">
        <f t="shared" si="0"/>
        <v>318427.63999999996</v>
      </c>
      <c r="N11" s="77">
        <f t="shared" si="0"/>
        <v>487091.4</v>
      </c>
    </row>
    <row r="12" spans="1:14" ht="23.25" customHeight="1" x14ac:dyDescent="0.3">
      <c r="A12" s="275"/>
      <c r="B12" s="275"/>
      <c r="C12" s="319"/>
      <c r="D12" s="369"/>
      <c r="E12" s="319"/>
      <c r="F12" s="319"/>
      <c r="G12" s="319"/>
      <c r="H12" s="319"/>
      <c r="I12" s="319"/>
      <c r="J12" s="319"/>
      <c r="K12" s="77" t="s">
        <v>284</v>
      </c>
      <c r="L12" s="77">
        <f t="shared" si="0"/>
        <v>120735.59</v>
      </c>
      <c r="M12" s="77">
        <f t="shared" si="0"/>
        <v>77288.37999999999</v>
      </c>
      <c r="N12" s="77">
        <f t="shared" si="0"/>
        <v>109801.56</v>
      </c>
    </row>
    <row r="13" spans="1:14" s="27" customFormat="1" ht="32.25" customHeight="1" x14ac:dyDescent="0.25">
      <c r="A13" s="255" t="s">
        <v>99</v>
      </c>
      <c r="B13" s="255" t="s">
        <v>298</v>
      </c>
      <c r="C13" s="264" t="s">
        <v>13</v>
      </c>
      <c r="D13" s="358" t="s">
        <v>322</v>
      </c>
      <c r="E13" s="283" t="s">
        <v>299</v>
      </c>
      <c r="F13" s="264" t="s">
        <v>101</v>
      </c>
      <c r="G13" s="264">
        <f>G16</f>
        <v>1</v>
      </c>
      <c r="H13" s="326" t="s">
        <v>85</v>
      </c>
      <c r="I13" s="364" t="s">
        <v>85</v>
      </c>
      <c r="J13" s="364" t="s">
        <v>85</v>
      </c>
      <c r="K13" s="78" t="s">
        <v>282</v>
      </c>
      <c r="L13" s="78">
        <f>L16+L17</f>
        <v>21658.67</v>
      </c>
      <c r="M13" s="78">
        <f t="shared" ref="M13:N13" si="1">M16+M17</f>
        <v>0</v>
      </c>
      <c r="N13" s="78">
        <f t="shared" si="1"/>
        <v>0</v>
      </c>
    </row>
    <row r="14" spans="1:14" s="27" customFormat="1" ht="32.25" customHeight="1" x14ac:dyDescent="0.25">
      <c r="A14" s="256"/>
      <c r="B14" s="256"/>
      <c r="C14" s="265"/>
      <c r="D14" s="359"/>
      <c r="E14" s="284"/>
      <c r="F14" s="265"/>
      <c r="G14" s="265"/>
      <c r="H14" s="327"/>
      <c r="I14" s="365"/>
      <c r="J14" s="365"/>
      <c r="K14" s="78" t="s">
        <v>283</v>
      </c>
      <c r="L14" s="78">
        <f>L16</f>
        <v>21444.23</v>
      </c>
      <c r="M14" s="78">
        <f t="shared" ref="M14:N14" si="2">M16</f>
        <v>0</v>
      </c>
      <c r="N14" s="78">
        <f t="shared" si="2"/>
        <v>0</v>
      </c>
    </row>
    <row r="15" spans="1:14" s="27" customFormat="1" ht="32.25" customHeight="1" x14ac:dyDescent="0.25">
      <c r="A15" s="256"/>
      <c r="B15" s="256"/>
      <c r="C15" s="265"/>
      <c r="D15" s="359"/>
      <c r="E15" s="284"/>
      <c r="F15" s="265"/>
      <c r="G15" s="265"/>
      <c r="H15" s="327"/>
      <c r="I15" s="365"/>
      <c r="J15" s="365"/>
      <c r="K15" s="78" t="s">
        <v>284</v>
      </c>
      <c r="L15" s="78">
        <f>L17</f>
        <v>214.44</v>
      </c>
      <c r="M15" s="78">
        <v>0</v>
      </c>
      <c r="N15" s="78">
        <v>0</v>
      </c>
    </row>
    <row r="16" spans="1:14" s="28" customFormat="1" ht="32.25" customHeight="1" x14ac:dyDescent="0.2">
      <c r="A16" s="245" t="s">
        <v>99</v>
      </c>
      <c r="B16" s="245" t="s">
        <v>298</v>
      </c>
      <c r="C16" s="247" t="s">
        <v>149</v>
      </c>
      <c r="D16" s="299" t="s">
        <v>323</v>
      </c>
      <c r="E16" s="247" t="s">
        <v>300</v>
      </c>
      <c r="F16" s="289" t="s">
        <v>101</v>
      </c>
      <c r="G16" s="289">
        <v>1</v>
      </c>
      <c r="H16" s="245" t="s">
        <v>324</v>
      </c>
      <c r="I16" s="362" t="s">
        <v>85</v>
      </c>
      <c r="J16" s="362" t="s">
        <v>85</v>
      </c>
      <c r="K16" s="79" t="s">
        <v>283</v>
      </c>
      <c r="L16" s="79">
        <v>21444.23</v>
      </c>
      <c r="M16" s="79">
        <v>0</v>
      </c>
      <c r="N16" s="72">
        <v>0</v>
      </c>
    </row>
    <row r="17" spans="1:14" ht="28.5" customHeight="1" x14ac:dyDescent="0.25">
      <c r="A17" s="246"/>
      <c r="B17" s="246"/>
      <c r="C17" s="248"/>
      <c r="D17" s="300"/>
      <c r="E17" s="248"/>
      <c r="F17" s="290"/>
      <c r="G17" s="290"/>
      <c r="H17" s="246"/>
      <c r="I17" s="363"/>
      <c r="J17" s="363"/>
      <c r="K17" s="81" t="s">
        <v>284</v>
      </c>
      <c r="L17" s="79">
        <v>214.44</v>
      </c>
      <c r="M17" s="81">
        <v>0</v>
      </c>
      <c r="N17" s="81">
        <v>0</v>
      </c>
    </row>
    <row r="18" spans="1:14" s="27" customFormat="1" ht="49.5" customHeight="1" x14ac:dyDescent="0.25">
      <c r="A18" s="255" t="s">
        <v>99</v>
      </c>
      <c r="B18" s="255" t="s">
        <v>316</v>
      </c>
      <c r="C18" s="264" t="s">
        <v>13</v>
      </c>
      <c r="D18" s="358" t="s">
        <v>315</v>
      </c>
      <c r="E18" s="283" t="s">
        <v>318</v>
      </c>
      <c r="F18" s="264" t="s">
        <v>101</v>
      </c>
      <c r="G18" s="258">
        <v>0</v>
      </c>
      <c r="H18" s="258" t="s">
        <v>85</v>
      </c>
      <c r="I18" s="258" t="s">
        <v>279</v>
      </c>
      <c r="J18" s="258" t="s">
        <v>85</v>
      </c>
      <c r="K18" s="78" t="s">
        <v>282</v>
      </c>
      <c r="L18" s="78">
        <f>L21+L22</f>
        <v>115113.65999999999</v>
      </c>
      <c r="M18" s="78">
        <f t="shared" ref="M18:N18" si="3">M21+M22</f>
        <v>14220.46</v>
      </c>
      <c r="N18" s="78">
        <f t="shared" si="3"/>
        <v>0</v>
      </c>
    </row>
    <row r="19" spans="1:14" s="27" customFormat="1" ht="49.5" customHeight="1" x14ac:dyDescent="0.25">
      <c r="A19" s="256"/>
      <c r="B19" s="256"/>
      <c r="C19" s="265"/>
      <c r="D19" s="359"/>
      <c r="E19" s="284"/>
      <c r="F19" s="265"/>
      <c r="G19" s="259"/>
      <c r="H19" s="259"/>
      <c r="I19" s="259"/>
      <c r="J19" s="259"/>
      <c r="K19" s="78" t="s">
        <v>283</v>
      </c>
      <c r="L19" s="78">
        <v>113386.93</v>
      </c>
      <c r="M19" s="78">
        <f t="shared" ref="M19:N19" si="4">M21</f>
        <v>7110.23</v>
      </c>
      <c r="N19" s="78">
        <f t="shared" si="4"/>
        <v>0</v>
      </c>
    </row>
    <row r="20" spans="1:14" s="27" customFormat="1" ht="49.5" customHeight="1" x14ac:dyDescent="0.25">
      <c r="A20" s="256"/>
      <c r="B20" s="256"/>
      <c r="C20" s="265"/>
      <c r="D20" s="359"/>
      <c r="E20" s="284"/>
      <c r="F20" s="265"/>
      <c r="G20" s="259"/>
      <c r="H20" s="259"/>
      <c r="I20" s="259"/>
      <c r="J20" s="259"/>
      <c r="K20" s="78" t="s">
        <v>284</v>
      </c>
      <c r="L20" s="78">
        <v>1726.73</v>
      </c>
      <c r="M20" s="78">
        <f t="shared" ref="M20:N20" si="5">M22</f>
        <v>7110.23</v>
      </c>
      <c r="N20" s="78">
        <f t="shared" si="5"/>
        <v>0</v>
      </c>
    </row>
    <row r="21" spans="1:14" ht="28.5" customHeight="1" x14ac:dyDescent="0.25">
      <c r="A21" s="251" t="s">
        <v>99</v>
      </c>
      <c r="B21" s="251">
        <v>72401</v>
      </c>
      <c r="C21" s="249" t="s">
        <v>83</v>
      </c>
      <c r="D21" s="249" t="s">
        <v>317</v>
      </c>
      <c r="E21" s="247" t="s">
        <v>79</v>
      </c>
      <c r="F21" s="289" t="s">
        <v>101</v>
      </c>
      <c r="G21" s="251">
        <v>0</v>
      </c>
      <c r="H21" s="245" t="s">
        <v>85</v>
      </c>
      <c r="I21" s="253">
        <v>1100</v>
      </c>
      <c r="J21" s="362" t="s">
        <v>85</v>
      </c>
      <c r="K21" s="79" t="s">
        <v>283</v>
      </c>
      <c r="L21" s="81">
        <v>113386.93</v>
      </c>
      <c r="M21" s="81">
        <v>7110.23</v>
      </c>
      <c r="N21" s="81">
        <v>0</v>
      </c>
    </row>
    <row r="22" spans="1:14" s="28" customFormat="1" ht="32.25" customHeight="1" x14ac:dyDescent="0.2">
      <c r="A22" s="252"/>
      <c r="B22" s="252"/>
      <c r="C22" s="250"/>
      <c r="D22" s="250"/>
      <c r="E22" s="248"/>
      <c r="F22" s="290"/>
      <c r="G22" s="252"/>
      <c r="H22" s="246"/>
      <c r="I22" s="254"/>
      <c r="J22" s="363"/>
      <c r="K22" s="79" t="s">
        <v>284</v>
      </c>
      <c r="L22" s="79">
        <v>1726.73</v>
      </c>
      <c r="M22" s="79">
        <v>7110.23</v>
      </c>
      <c r="N22" s="72">
        <v>0</v>
      </c>
    </row>
    <row r="23" spans="1:14" s="27" customFormat="1" ht="23.25" customHeight="1" x14ac:dyDescent="0.25">
      <c r="A23" s="255" t="s">
        <v>99</v>
      </c>
      <c r="B23" s="255" t="s">
        <v>314</v>
      </c>
      <c r="C23" s="264" t="s">
        <v>13</v>
      </c>
      <c r="D23" s="358" t="s">
        <v>312</v>
      </c>
      <c r="E23" s="283" t="s">
        <v>311</v>
      </c>
      <c r="F23" s="264" t="s">
        <v>101</v>
      </c>
      <c r="G23" s="264">
        <f>G26</f>
        <v>900</v>
      </c>
      <c r="H23" s="366" t="s">
        <v>85</v>
      </c>
      <c r="I23" s="326" t="s">
        <v>85</v>
      </c>
      <c r="J23" s="326" t="s">
        <v>85</v>
      </c>
      <c r="K23" s="78" t="s">
        <v>282</v>
      </c>
      <c r="L23" s="78">
        <f>L26+L27</f>
        <v>501071.68</v>
      </c>
      <c r="M23" s="78">
        <f t="shared" ref="M23:N23" si="6">M26+M27</f>
        <v>0</v>
      </c>
      <c r="N23" s="78">
        <f t="shared" si="6"/>
        <v>0</v>
      </c>
    </row>
    <row r="24" spans="1:14" s="27" customFormat="1" ht="23.25" customHeight="1" x14ac:dyDescent="0.25">
      <c r="A24" s="256"/>
      <c r="B24" s="256"/>
      <c r="C24" s="265"/>
      <c r="D24" s="359"/>
      <c r="E24" s="284"/>
      <c r="F24" s="265"/>
      <c r="G24" s="265"/>
      <c r="H24" s="367"/>
      <c r="I24" s="327"/>
      <c r="J24" s="327"/>
      <c r="K24" s="78" t="s">
        <v>283</v>
      </c>
      <c r="L24" s="78">
        <f>L26</f>
        <v>382277.26</v>
      </c>
      <c r="M24" s="78">
        <f t="shared" ref="M24:N24" si="7">M26</f>
        <v>0</v>
      </c>
      <c r="N24" s="78">
        <f t="shared" si="7"/>
        <v>0</v>
      </c>
    </row>
    <row r="25" spans="1:14" s="27" customFormat="1" ht="23.25" customHeight="1" x14ac:dyDescent="0.25">
      <c r="A25" s="256"/>
      <c r="B25" s="256"/>
      <c r="C25" s="265"/>
      <c r="D25" s="359"/>
      <c r="E25" s="284"/>
      <c r="F25" s="265"/>
      <c r="G25" s="265"/>
      <c r="H25" s="367"/>
      <c r="I25" s="327"/>
      <c r="J25" s="327"/>
      <c r="K25" s="78" t="s">
        <v>284</v>
      </c>
      <c r="L25" s="78">
        <f>L27</f>
        <v>118794.42</v>
      </c>
      <c r="M25" s="78">
        <f t="shared" ref="M25:N25" si="8">M27</f>
        <v>0</v>
      </c>
      <c r="N25" s="78">
        <f t="shared" si="8"/>
        <v>0</v>
      </c>
    </row>
    <row r="26" spans="1:14" s="28" customFormat="1" ht="21.75" customHeight="1" x14ac:dyDescent="0.2">
      <c r="A26" s="245" t="s">
        <v>99</v>
      </c>
      <c r="B26" s="245" t="s">
        <v>314</v>
      </c>
      <c r="C26" s="247" t="s">
        <v>179</v>
      </c>
      <c r="D26" s="299" t="s">
        <v>313</v>
      </c>
      <c r="E26" s="247" t="s">
        <v>79</v>
      </c>
      <c r="F26" s="289" t="s">
        <v>101</v>
      </c>
      <c r="G26" s="289">
        <v>900</v>
      </c>
      <c r="H26" s="245" t="s">
        <v>197</v>
      </c>
      <c r="I26" s="362" t="s">
        <v>85</v>
      </c>
      <c r="J26" s="362" t="s">
        <v>85</v>
      </c>
      <c r="K26" s="79" t="s">
        <v>283</v>
      </c>
      <c r="L26" s="79">
        <v>382277.26</v>
      </c>
      <c r="M26" s="79">
        <v>0</v>
      </c>
      <c r="N26" s="72">
        <v>0</v>
      </c>
    </row>
    <row r="27" spans="1:14" s="28" customFormat="1" ht="21.75" customHeight="1" x14ac:dyDescent="0.2">
      <c r="A27" s="246"/>
      <c r="B27" s="246"/>
      <c r="C27" s="248"/>
      <c r="D27" s="300"/>
      <c r="E27" s="248"/>
      <c r="F27" s="290"/>
      <c r="G27" s="290"/>
      <c r="H27" s="246"/>
      <c r="I27" s="363"/>
      <c r="J27" s="363"/>
      <c r="K27" s="79" t="s">
        <v>284</v>
      </c>
      <c r="L27" s="79">
        <v>118794.42</v>
      </c>
      <c r="M27" s="79">
        <v>0</v>
      </c>
      <c r="N27" s="72">
        <v>0</v>
      </c>
    </row>
    <row r="28" spans="1:14" s="27" customFormat="1" ht="33" customHeight="1" x14ac:dyDescent="0.25">
      <c r="A28" s="255" t="s">
        <v>99</v>
      </c>
      <c r="B28" s="255" t="s">
        <v>319</v>
      </c>
      <c r="C28" s="264" t="s">
        <v>13</v>
      </c>
      <c r="D28" s="358" t="s">
        <v>320</v>
      </c>
      <c r="E28" s="283" t="s">
        <v>311</v>
      </c>
      <c r="F28" s="264" t="s">
        <v>101</v>
      </c>
      <c r="G28" s="264">
        <v>0</v>
      </c>
      <c r="H28" s="326" t="s">
        <v>85</v>
      </c>
      <c r="I28" s="326"/>
      <c r="J28" s="326"/>
      <c r="K28" s="78" t="s">
        <v>282</v>
      </c>
      <c r="L28" s="78">
        <f>L31+L32</f>
        <v>0</v>
      </c>
      <c r="M28" s="78">
        <f t="shared" ref="M28:N28" si="9">M31+M32</f>
        <v>381495.55999999994</v>
      </c>
      <c r="N28" s="78">
        <f t="shared" si="9"/>
        <v>596892.96</v>
      </c>
    </row>
    <row r="29" spans="1:14" s="27" customFormat="1" ht="33" customHeight="1" x14ac:dyDescent="0.25">
      <c r="A29" s="256"/>
      <c r="B29" s="256"/>
      <c r="C29" s="265"/>
      <c r="D29" s="359"/>
      <c r="E29" s="284"/>
      <c r="F29" s="265"/>
      <c r="G29" s="265"/>
      <c r="H29" s="327"/>
      <c r="I29" s="327"/>
      <c r="J29" s="327"/>
      <c r="K29" s="78" t="s">
        <v>283</v>
      </c>
      <c r="L29" s="78">
        <f>L31</f>
        <v>0</v>
      </c>
      <c r="M29" s="78">
        <f t="shared" ref="M29:N29" si="10">M31</f>
        <v>311317.40999999997</v>
      </c>
      <c r="N29" s="78">
        <f t="shared" si="10"/>
        <v>487091.4</v>
      </c>
    </row>
    <row r="30" spans="1:14" s="27" customFormat="1" ht="33" customHeight="1" x14ac:dyDescent="0.25">
      <c r="A30" s="256"/>
      <c r="B30" s="256"/>
      <c r="C30" s="265"/>
      <c r="D30" s="359"/>
      <c r="E30" s="284"/>
      <c r="F30" s="265"/>
      <c r="G30" s="265"/>
      <c r="H30" s="327"/>
      <c r="I30" s="327"/>
      <c r="J30" s="327"/>
      <c r="K30" s="78" t="s">
        <v>284</v>
      </c>
      <c r="L30" s="78">
        <f>L32</f>
        <v>0</v>
      </c>
      <c r="M30" s="78">
        <f t="shared" ref="M30:N30" si="11">M32</f>
        <v>70178.149999999994</v>
      </c>
      <c r="N30" s="78">
        <f t="shared" si="11"/>
        <v>109801.56</v>
      </c>
    </row>
    <row r="31" spans="1:14" s="28" customFormat="1" ht="32.25" customHeight="1" x14ac:dyDescent="0.2">
      <c r="A31" s="251">
        <v>7</v>
      </c>
      <c r="B31" s="251">
        <v>72423</v>
      </c>
      <c r="C31" s="251" t="s">
        <v>178</v>
      </c>
      <c r="D31" s="249" t="s">
        <v>321</v>
      </c>
      <c r="E31" s="247" t="s">
        <v>79</v>
      </c>
      <c r="F31" s="289" t="s">
        <v>101</v>
      </c>
      <c r="G31" s="251">
        <v>0</v>
      </c>
      <c r="H31" s="245" t="s">
        <v>85</v>
      </c>
      <c r="I31" s="362" t="s">
        <v>85</v>
      </c>
      <c r="J31" s="362"/>
      <c r="K31" s="79" t="s">
        <v>283</v>
      </c>
      <c r="L31" s="79">
        <v>0</v>
      </c>
      <c r="M31" s="79">
        <v>311317.40999999997</v>
      </c>
      <c r="N31" s="72">
        <v>487091.4</v>
      </c>
    </row>
    <row r="32" spans="1:14" s="28" customFormat="1" ht="32.25" customHeight="1" x14ac:dyDescent="0.2">
      <c r="A32" s="252"/>
      <c r="B32" s="252"/>
      <c r="C32" s="252"/>
      <c r="D32" s="250"/>
      <c r="E32" s="248"/>
      <c r="F32" s="290"/>
      <c r="G32" s="252"/>
      <c r="H32" s="246"/>
      <c r="I32" s="363"/>
      <c r="J32" s="363"/>
      <c r="K32" s="79" t="s">
        <v>284</v>
      </c>
      <c r="L32" s="79">
        <v>0</v>
      </c>
      <c r="M32" s="79">
        <v>70178.149999999994</v>
      </c>
      <c r="N32" s="72">
        <v>109801.56</v>
      </c>
    </row>
  </sheetData>
  <mergeCells count="108">
    <mergeCell ref="N6:N8"/>
    <mergeCell ref="M2:N2"/>
    <mergeCell ref="A3:K3"/>
    <mergeCell ref="A5:A8"/>
    <mergeCell ref="B5:B8"/>
    <mergeCell ref="C5:C8"/>
    <mergeCell ref="D5:D8"/>
    <mergeCell ref="K5:N5"/>
    <mergeCell ref="E5:J5"/>
    <mergeCell ref="E6:E8"/>
    <mergeCell ref="F6:F8"/>
    <mergeCell ref="G6:H6"/>
    <mergeCell ref="G7:H7"/>
    <mergeCell ref="I6:I8"/>
    <mergeCell ref="J6:J8"/>
    <mergeCell ref="K6:K8"/>
    <mergeCell ref="L6:L8"/>
    <mergeCell ref="M6:M8"/>
    <mergeCell ref="J10:J12"/>
    <mergeCell ref="A26:A27"/>
    <mergeCell ref="B26:B27"/>
    <mergeCell ref="C26:C27"/>
    <mergeCell ref="D26:D27"/>
    <mergeCell ref="E26:E27"/>
    <mergeCell ref="F26:F27"/>
    <mergeCell ref="G26:G27"/>
    <mergeCell ref="H26:H27"/>
    <mergeCell ref="I26:I27"/>
    <mergeCell ref="J26:J27"/>
    <mergeCell ref="A16:A17"/>
    <mergeCell ref="B16:B17"/>
    <mergeCell ref="C16:C17"/>
    <mergeCell ref="D16:D17"/>
    <mergeCell ref="F10:F12"/>
    <mergeCell ref="G10:G12"/>
    <mergeCell ref="H10:H12"/>
    <mergeCell ref="I10:I12"/>
    <mergeCell ref="A10:A12"/>
    <mergeCell ref="B10:B12"/>
    <mergeCell ref="C10:C12"/>
    <mergeCell ref="D10:D12"/>
    <mergeCell ref="E10:E12"/>
    <mergeCell ref="F31:F32"/>
    <mergeCell ref="G31:G32"/>
    <mergeCell ref="H31:H32"/>
    <mergeCell ref="I31:I32"/>
    <mergeCell ref="J31:J32"/>
    <mergeCell ref="A31:A32"/>
    <mergeCell ref="B31:B32"/>
    <mergeCell ref="C31:C32"/>
    <mergeCell ref="D31:D32"/>
    <mergeCell ref="E31:E32"/>
    <mergeCell ref="F13:F15"/>
    <mergeCell ref="G13:G15"/>
    <mergeCell ref="H13:H15"/>
    <mergeCell ref="I13:I15"/>
    <mergeCell ref="J13:J15"/>
    <mergeCell ref="A23:A25"/>
    <mergeCell ref="B23:B25"/>
    <mergeCell ref="C23:C25"/>
    <mergeCell ref="D23:D25"/>
    <mergeCell ref="E23:E25"/>
    <mergeCell ref="F23:F25"/>
    <mergeCell ref="G23:G25"/>
    <mergeCell ref="H23:H25"/>
    <mergeCell ref="I23:I25"/>
    <mergeCell ref="J23:J25"/>
    <mergeCell ref="A13:A15"/>
    <mergeCell ref="B13:B15"/>
    <mergeCell ref="C13:C15"/>
    <mergeCell ref="D13:D15"/>
    <mergeCell ref="E13:E15"/>
    <mergeCell ref="F21:F22"/>
    <mergeCell ref="G21:G22"/>
    <mergeCell ref="H21:H22"/>
    <mergeCell ref="I21:I22"/>
    <mergeCell ref="A28:A30"/>
    <mergeCell ref="B28:B30"/>
    <mergeCell ref="C28:C30"/>
    <mergeCell ref="D28:D30"/>
    <mergeCell ref="E28:E30"/>
    <mergeCell ref="F18:F20"/>
    <mergeCell ref="G18:G20"/>
    <mergeCell ref="H18:H20"/>
    <mergeCell ref="I18:I20"/>
    <mergeCell ref="A18:A20"/>
    <mergeCell ref="B18:B20"/>
    <mergeCell ref="C18:C20"/>
    <mergeCell ref="D18:D20"/>
    <mergeCell ref="E18:E20"/>
    <mergeCell ref="A21:A22"/>
    <mergeCell ref="B21:B22"/>
    <mergeCell ref="C21:C22"/>
    <mergeCell ref="D21:D22"/>
    <mergeCell ref="E21:E22"/>
    <mergeCell ref="J16:J17"/>
    <mergeCell ref="E16:E17"/>
    <mergeCell ref="F16:F17"/>
    <mergeCell ref="G16:G17"/>
    <mergeCell ref="H16:H17"/>
    <mergeCell ref="I16:I17"/>
    <mergeCell ref="F28:F30"/>
    <mergeCell ref="G28:G30"/>
    <mergeCell ref="H28:H30"/>
    <mergeCell ref="I28:I30"/>
    <mergeCell ref="J28:J30"/>
    <mergeCell ref="J18:J20"/>
    <mergeCell ref="J21:J22"/>
  </mergeCells>
  <phoneticPr fontId="25" type="noConversion"/>
  <printOptions horizontalCentered="1"/>
  <pageMargins left="0.25" right="0.25" top="0.75" bottom="0.75" header="0.3" footer="0.3"/>
  <pageSetup paperSize="9" scale="49" fitToHeight="0" orientation="landscape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00"/>
    <pageSetUpPr fitToPage="1"/>
  </sheetPr>
  <dimension ref="A2:N25"/>
  <sheetViews>
    <sheetView topLeftCell="B1" zoomScale="70" zoomScaleNormal="70" workbookViewId="0">
      <selection activeCell="D31" sqref="D31"/>
    </sheetView>
  </sheetViews>
  <sheetFormatPr defaultColWidth="8.85546875" defaultRowHeight="15.75" x14ac:dyDescent="0.25"/>
  <cols>
    <col min="1" max="2" width="15.140625" style="25" customWidth="1"/>
    <col min="3" max="3" width="38.28515625" style="25" customWidth="1"/>
    <col min="4" max="4" width="53.85546875" style="25" customWidth="1"/>
    <col min="5" max="5" width="24.28515625" style="28" customWidth="1"/>
    <col min="6" max="6" width="11.140625" style="38" customWidth="1"/>
    <col min="7" max="7" width="11.42578125" style="38" customWidth="1"/>
    <col min="8" max="8" width="16.140625" style="38" customWidth="1"/>
    <col min="9" max="10" width="14.85546875" style="38" customWidth="1"/>
    <col min="11" max="11" width="17.85546875" style="62" customWidth="1"/>
    <col min="12" max="14" width="18.42578125" style="62" customWidth="1"/>
    <col min="15" max="15" width="48.5703125" style="25" customWidth="1"/>
    <col min="16" max="16" width="20.7109375" style="25" customWidth="1"/>
    <col min="17" max="16384" width="8.85546875" style="25"/>
  </cols>
  <sheetData>
    <row r="2" spans="1:14" ht="52.5" customHeight="1" x14ac:dyDescent="0.25">
      <c r="M2" s="217" t="s">
        <v>226</v>
      </c>
      <c r="N2" s="217"/>
    </row>
    <row r="3" spans="1:14" ht="22.5" customHeight="1" x14ac:dyDescent="0.25">
      <c r="A3" s="219" t="s">
        <v>248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33"/>
      <c r="M3" s="33"/>
      <c r="N3" s="33"/>
    </row>
    <row r="4" spans="1:14" ht="15.75" customHeight="1" x14ac:dyDescent="0.25"/>
    <row r="5" spans="1:14" ht="30" customHeight="1" x14ac:dyDescent="0.25">
      <c r="A5" s="203" t="s">
        <v>91</v>
      </c>
      <c r="B5" s="203" t="s">
        <v>4</v>
      </c>
      <c r="C5" s="220" t="s">
        <v>50</v>
      </c>
      <c r="D5" s="220" t="s">
        <v>89</v>
      </c>
      <c r="E5" s="207" t="s">
        <v>17</v>
      </c>
      <c r="F5" s="223"/>
      <c r="G5" s="223"/>
      <c r="H5" s="223"/>
      <c r="I5" s="208"/>
      <c r="J5" s="209"/>
      <c r="K5" s="224" t="s">
        <v>224</v>
      </c>
      <c r="L5" s="225"/>
      <c r="M5" s="225"/>
      <c r="N5" s="226"/>
    </row>
    <row r="6" spans="1:14" ht="30" customHeight="1" x14ac:dyDescent="0.25">
      <c r="A6" s="203"/>
      <c r="B6" s="203"/>
      <c r="C6" s="221"/>
      <c r="D6" s="221"/>
      <c r="E6" s="203" t="s">
        <v>18</v>
      </c>
      <c r="F6" s="203" t="s">
        <v>88</v>
      </c>
      <c r="G6" s="207" t="s">
        <v>90</v>
      </c>
      <c r="H6" s="208"/>
      <c r="I6" s="208"/>
      <c r="J6" s="209"/>
      <c r="K6" s="347" t="s">
        <v>286</v>
      </c>
      <c r="L6" s="213" t="s">
        <v>266</v>
      </c>
      <c r="M6" s="213" t="s">
        <v>267</v>
      </c>
      <c r="N6" s="213" t="s">
        <v>287</v>
      </c>
    </row>
    <row r="7" spans="1:14" ht="19.5" customHeight="1" x14ac:dyDescent="0.25">
      <c r="A7" s="203"/>
      <c r="B7" s="203"/>
      <c r="C7" s="221"/>
      <c r="D7" s="221"/>
      <c r="E7" s="216"/>
      <c r="F7" s="216"/>
      <c r="G7" s="207" t="s">
        <v>266</v>
      </c>
      <c r="H7" s="209"/>
      <c r="I7" s="377" t="s">
        <v>267</v>
      </c>
      <c r="J7" s="203" t="s">
        <v>287</v>
      </c>
      <c r="K7" s="216"/>
      <c r="L7" s="214"/>
      <c r="M7" s="214"/>
      <c r="N7" s="214"/>
    </row>
    <row r="8" spans="1:14" x14ac:dyDescent="0.25">
      <c r="A8" s="203"/>
      <c r="B8" s="203"/>
      <c r="C8" s="212"/>
      <c r="D8" s="222"/>
      <c r="E8" s="216"/>
      <c r="F8" s="216"/>
      <c r="G8" s="24"/>
      <c r="H8" s="95" t="s">
        <v>54</v>
      </c>
      <c r="I8" s="378"/>
      <c r="J8" s="374"/>
      <c r="K8" s="216"/>
      <c r="L8" s="215"/>
      <c r="M8" s="215"/>
      <c r="N8" s="215"/>
    </row>
    <row r="9" spans="1:14" x14ac:dyDescent="0.25">
      <c r="A9" s="29">
        <v>1</v>
      </c>
      <c r="B9" s="29">
        <v>2</v>
      </c>
      <c r="C9" s="29">
        <v>3</v>
      </c>
      <c r="D9" s="29">
        <v>4</v>
      </c>
      <c r="E9" s="29">
        <v>5</v>
      </c>
      <c r="F9" s="24">
        <v>6</v>
      </c>
      <c r="G9" s="24">
        <v>7</v>
      </c>
      <c r="H9" s="24">
        <v>8</v>
      </c>
      <c r="I9" s="24">
        <v>9</v>
      </c>
      <c r="J9" s="24">
        <v>10</v>
      </c>
      <c r="K9" s="29">
        <v>11</v>
      </c>
      <c r="L9" s="29">
        <v>12</v>
      </c>
      <c r="M9" s="29">
        <v>13</v>
      </c>
      <c r="N9" s="29">
        <v>14</v>
      </c>
    </row>
    <row r="10" spans="1:14" ht="27" customHeight="1" x14ac:dyDescent="0.3">
      <c r="A10" s="274">
        <v>10</v>
      </c>
      <c r="B10" s="274" t="s">
        <v>13</v>
      </c>
      <c r="C10" s="318" t="s">
        <v>13</v>
      </c>
      <c r="D10" s="375" t="s">
        <v>103</v>
      </c>
      <c r="E10" s="318" t="s">
        <v>13</v>
      </c>
      <c r="F10" s="318" t="s">
        <v>13</v>
      </c>
      <c r="G10" s="318" t="s">
        <v>13</v>
      </c>
      <c r="H10" s="274" t="s">
        <v>13</v>
      </c>
      <c r="I10" s="274" t="s">
        <v>13</v>
      </c>
      <c r="J10" s="274" t="s">
        <v>13</v>
      </c>
      <c r="K10" s="73" t="s">
        <v>282</v>
      </c>
      <c r="L10" s="73">
        <f t="shared" ref="L10:N12" si="0">L13+L18+L22</f>
        <v>7791.2</v>
      </c>
      <c r="M10" s="73">
        <f t="shared" si="0"/>
        <v>8509.2000000000007</v>
      </c>
      <c r="N10" s="73">
        <f t="shared" si="0"/>
        <v>9263.2000000000007</v>
      </c>
    </row>
    <row r="11" spans="1:14" ht="27" customHeight="1" x14ac:dyDescent="0.3">
      <c r="A11" s="275"/>
      <c r="B11" s="275"/>
      <c r="C11" s="319"/>
      <c r="D11" s="376"/>
      <c r="E11" s="319"/>
      <c r="F11" s="319"/>
      <c r="G11" s="319"/>
      <c r="H11" s="275"/>
      <c r="I11" s="275"/>
      <c r="J11" s="275"/>
      <c r="K11" s="73" t="s">
        <v>283</v>
      </c>
      <c r="L11" s="73">
        <f t="shared" si="0"/>
        <v>0</v>
      </c>
      <c r="M11" s="73">
        <f t="shared" si="0"/>
        <v>0</v>
      </c>
      <c r="N11" s="73">
        <f t="shared" si="0"/>
        <v>0</v>
      </c>
    </row>
    <row r="12" spans="1:14" ht="27" customHeight="1" x14ac:dyDescent="0.3">
      <c r="A12" s="275"/>
      <c r="B12" s="275"/>
      <c r="C12" s="319"/>
      <c r="D12" s="376"/>
      <c r="E12" s="319"/>
      <c r="F12" s="319"/>
      <c r="G12" s="319"/>
      <c r="H12" s="275"/>
      <c r="I12" s="275"/>
      <c r="J12" s="275"/>
      <c r="K12" s="73" t="s">
        <v>284</v>
      </c>
      <c r="L12" s="73">
        <f t="shared" si="0"/>
        <v>7791.2</v>
      </c>
      <c r="M12" s="73">
        <f t="shared" si="0"/>
        <v>8509.2000000000007</v>
      </c>
      <c r="N12" s="73">
        <f t="shared" si="0"/>
        <v>9263.2000000000007</v>
      </c>
    </row>
    <row r="13" spans="1:14" ht="21.75" customHeight="1" x14ac:dyDescent="0.25">
      <c r="A13" s="255" t="s">
        <v>230</v>
      </c>
      <c r="B13" s="255" t="s">
        <v>292</v>
      </c>
      <c r="C13" s="264" t="s">
        <v>13</v>
      </c>
      <c r="D13" s="372" t="s">
        <v>307</v>
      </c>
      <c r="E13" s="283" t="s">
        <v>192</v>
      </c>
      <c r="F13" s="264" t="s">
        <v>69</v>
      </c>
      <c r="G13" s="264">
        <f>G16+G17</f>
        <v>76</v>
      </c>
      <c r="H13" s="255" t="s">
        <v>85</v>
      </c>
      <c r="I13" s="255" t="s">
        <v>275</v>
      </c>
      <c r="J13" s="255" t="s">
        <v>275</v>
      </c>
      <c r="K13" s="74" t="s">
        <v>282</v>
      </c>
      <c r="L13" s="74">
        <f>L16+L17</f>
        <v>1003.2</v>
      </c>
      <c r="M13" s="74">
        <f t="shared" ref="M13:N13" si="1">M16+M17</f>
        <v>1003.2</v>
      </c>
      <c r="N13" s="74">
        <f t="shared" si="1"/>
        <v>1003.2</v>
      </c>
    </row>
    <row r="14" spans="1:14" ht="21.75" customHeight="1" x14ac:dyDescent="0.25">
      <c r="A14" s="256"/>
      <c r="B14" s="256"/>
      <c r="C14" s="265"/>
      <c r="D14" s="373"/>
      <c r="E14" s="284"/>
      <c r="F14" s="265"/>
      <c r="G14" s="265"/>
      <c r="H14" s="256"/>
      <c r="I14" s="256"/>
      <c r="J14" s="256"/>
      <c r="K14" s="74" t="s">
        <v>283</v>
      </c>
      <c r="L14" s="74">
        <v>0</v>
      </c>
      <c r="M14" s="74">
        <v>0</v>
      </c>
      <c r="N14" s="74">
        <v>0</v>
      </c>
    </row>
    <row r="15" spans="1:14" ht="21.75" customHeight="1" x14ac:dyDescent="0.25">
      <c r="A15" s="256"/>
      <c r="B15" s="256"/>
      <c r="C15" s="265"/>
      <c r="D15" s="373"/>
      <c r="E15" s="284"/>
      <c r="F15" s="265"/>
      <c r="G15" s="265"/>
      <c r="H15" s="256"/>
      <c r="I15" s="256"/>
      <c r="J15" s="256"/>
      <c r="K15" s="74" t="s">
        <v>284</v>
      </c>
      <c r="L15" s="74">
        <f>L16+L17</f>
        <v>1003.2</v>
      </c>
      <c r="M15" s="74">
        <f t="shared" ref="M15:N15" si="2">M16+M17</f>
        <v>1003.2</v>
      </c>
      <c r="N15" s="74">
        <f t="shared" si="2"/>
        <v>1003.2</v>
      </c>
    </row>
    <row r="16" spans="1:14" s="28" customFormat="1" ht="22.5" customHeight="1" x14ac:dyDescent="0.2">
      <c r="A16" s="32" t="s">
        <v>230</v>
      </c>
      <c r="B16" s="32" t="s">
        <v>292</v>
      </c>
      <c r="C16" s="64" t="s">
        <v>149</v>
      </c>
      <c r="D16" s="30" t="s">
        <v>293</v>
      </c>
      <c r="E16" s="30" t="s">
        <v>192</v>
      </c>
      <c r="F16" s="24" t="s">
        <v>69</v>
      </c>
      <c r="G16" s="24">
        <v>56</v>
      </c>
      <c r="H16" s="41" t="s">
        <v>197</v>
      </c>
      <c r="I16" s="41" t="s">
        <v>288</v>
      </c>
      <c r="J16" s="41" t="s">
        <v>288</v>
      </c>
      <c r="K16" s="75" t="s">
        <v>284</v>
      </c>
      <c r="L16" s="75">
        <v>739.2</v>
      </c>
      <c r="M16" s="75">
        <v>739.2</v>
      </c>
      <c r="N16" s="75">
        <v>739.2</v>
      </c>
    </row>
    <row r="17" spans="1:14" s="28" customFormat="1" ht="24.75" customHeight="1" x14ac:dyDescent="0.2">
      <c r="A17" s="32" t="s">
        <v>230</v>
      </c>
      <c r="B17" s="32" t="s">
        <v>292</v>
      </c>
      <c r="C17" s="64" t="s">
        <v>149</v>
      </c>
      <c r="D17" s="30" t="s">
        <v>294</v>
      </c>
      <c r="E17" s="30" t="s">
        <v>192</v>
      </c>
      <c r="F17" s="24" t="s">
        <v>69</v>
      </c>
      <c r="G17" s="24">
        <v>20</v>
      </c>
      <c r="H17" s="41" t="s">
        <v>197</v>
      </c>
      <c r="I17" s="41" t="s">
        <v>289</v>
      </c>
      <c r="J17" s="41" t="s">
        <v>289</v>
      </c>
      <c r="K17" s="75" t="s">
        <v>284</v>
      </c>
      <c r="L17" s="75">
        <v>264</v>
      </c>
      <c r="M17" s="75">
        <v>264</v>
      </c>
      <c r="N17" s="75">
        <v>264</v>
      </c>
    </row>
    <row r="18" spans="1:14" ht="23.25" customHeight="1" x14ac:dyDescent="0.25">
      <c r="A18" s="255" t="s">
        <v>230</v>
      </c>
      <c r="B18" s="255" t="s">
        <v>295</v>
      </c>
      <c r="C18" s="264" t="s">
        <v>13</v>
      </c>
      <c r="D18" s="372" t="s">
        <v>304</v>
      </c>
      <c r="E18" s="283" t="s">
        <v>193</v>
      </c>
      <c r="F18" s="264" t="s">
        <v>101</v>
      </c>
      <c r="G18" s="264">
        <f>G21</f>
        <v>28</v>
      </c>
      <c r="H18" s="255" t="s">
        <v>85</v>
      </c>
      <c r="I18" s="255" t="s">
        <v>276</v>
      </c>
      <c r="J18" s="255" t="s">
        <v>276</v>
      </c>
      <c r="K18" s="74" t="s">
        <v>282</v>
      </c>
      <c r="L18" s="74">
        <f>SUM(L21)</f>
        <v>6588</v>
      </c>
      <c r="M18" s="74">
        <f>M21</f>
        <v>7306</v>
      </c>
      <c r="N18" s="74">
        <f>N21</f>
        <v>8060</v>
      </c>
    </row>
    <row r="19" spans="1:14" ht="23.25" customHeight="1" x14ac:dyDescent="0.25">
      <c r="A19" s="256"/>
      <c r="B19" s="256"/>
      <c r="C19" s="265"/>
      <c r="D19" s="373"/>
      <c r="E19" s="284"/>
      <c r="F19" s="265"/>
      <c r="G19" s="265"/>
      <c r="H19" s="256"/>
      <c r="I19" s="256"/>
      <c r="J19" s="256"/>
      <c r="K19" s="74" t="s">
        <v>283</v>
      </c>
      <c r="L19" s="74">
        <v>0</v>
      </c>
      <c r="M19" s="74">
        <v>0</v>
      </c>
      <c r="N19" s="74">
        <v>0</v>
      </c>
    </row>
    <row r="20" spans="1:14" ht="23.25" customHeight="1" x14ac:dyDescent="0.25">
      <c r="A20" s="256"/>
      <c r="B20" s="256"/>
      <c r="C20" s="265"/>
      <c r="D20" s="373"/>
      <c r="E20" s="284"/>
      <c r="F20" s="265"/>
      <c r="G20" s="265"/>
      <c r="H20" s="256"/>
      <c r="I20" s="256"/>
      <c r="J20" s="256"/>
      <c r="K20" s="74" t="s">
        <v>284</v>
      </c>
      <c r="L20" s="74">
        <f>L21</f>
        <v>6588</v>
      </c>
      <c r="M20" s="74">
        <f t="shared" ref="M20:N20" si="3">M21</f>
        <v>7306</v>
      </c>
      <c r="N20" s="74">
        <f t="shared" si="3"/>
        <v>8060</v>
      </c>
    </row>
    <row r="21" spans="1:14" s="28" customFormat="1" ht="70.5" customHeight="1" x14ac:dyDescent="0.2">
      <c r="A21" s="32" t="s">
        <v>230</v>
      </c>
      <c r="B21" s="32" t="s">
        <v>295</v>
      </c>
      <c r="C21" s="42" t="s">
        <v>191</v>
      </c>
      <c r="D21" s="35" t="s">
        <v>308</v>
      </c>
      <c r="E21" s="30" t="s">
        <v>193</v>
      </c>
      <c r="F21" s="24" t="s">
        <v>101</v>
      </c>
      <c r="G21" s="24">
        <v>28</v>
      </c>
      <c r="H21" s="41" t="s">
        <v>197</v>
      </c>
      <c r="I21" s="41" t="s">
        <v>276</v>
      </c>
      <c r="J21" s="41" t="s">
        <v>276</v>
      </c>
      <c r="K21" s="75" t="s">
        <v>284</v>
      </c>
      <c r="L21" s="75">
        <v>6588</v>
      </c>
      <c r="M21" s="75">
        <v>7306</v>
      </c>
      <c r="N21" s="75">
        <v>8060</v>
      </c>
    </row>
    <row r="22" spans="1:14" ht="22.5" customHeight="1" x14ac:dyDescent="0.25">
      <c r="A22" s="255" t="s">
        <v>230</v>
      </c>
      <c r="B22" s="255" t="s">
        <v>296</v>
      </c>
      <c r="C22" s="264" t="s">
        <v>13</v>
      </c>
      <c r="D22" s="372" t="s">
        <v>309</v>
      </c>
      <c r="E22" s="283" t="s">
        <v>195</v>
      </c>
      <c r="F22" s="264" t="s">
        <v>69</v>
      </c>
      <c r="G22" s="264">
        <f>G25</f>
        <v>10</v>
      </c>
      <c r="H22" s="255" t="s">
        <v>85</v>
      </c>
      <c r="I22" s="255" t="s">
        <v>230</v>
      </c>
      <c r="J22" s="255" t="s">
        <v>230</v>
      </c>
      <c r="K22" s="74" t="s">
        <v>282</v>
      </c>
      <c r="L22" s="74">
        <f>L25</f>
        <v>200</v>
      </c>
      <c r="M22" s="74">
        <f>M25</f>
        <v>200</v>
      </c>
      <c r="N22" s="74">
        <f>N25</f>
        <v>200</v>
      </c>
    </row>
    <row r="23" spans="1:14" ht="22.5" customHeight="1" x14ac:dyDescent="0.25">
      <c r="A23" s="256"/>
      <c r="B23" s="256"/>
      <c r="C23" s="265"/>
      <c r="D23" s="373"/>
      <c r="E23" s="284"/>
      <c r="F23" s="265"/>
      <c r="G23" s="265"/>
      <c r="H23" s="256"/>
      <c r="I23" s="256"/>
      <c r="J23" s="256"/>
      <c r="K23" s="74" t="s">
        <v>283</v>
      </c>
      <c r="L23" s="74">
        <v>0</v>
      </c>
      <c r="M23" s="74">
        <v>0</v>
      </c>
      <c r="N23" s="74">
        <v>0</v>
      </c>
    </row>
    <row r="24" spans="1:14" ht="22.5" customHeight="1" x14ac:dyDescent="0.25">
      <c r="A24" s="256"/>
      <c r="B24" s="256"/>
      <c r="C24" s="265"/>
      <c r="D24" s="373"/>
      <c r="E24" s="284"/>
      <c r="F24" s="265"/>
      <c r="G24" s="265"/>
      <c r="H24" s="256"/>
      <c r="I24" s="256"/>
      <c r="J24" s="256"/>
      <c r="K24" s="74" t="s">
        <v>284</v>
      </c>
      <c r="L24" s="74">
        <f>L25</f>
        <v>200</v>
      </c>
      <c r="M24" s="74">
        <f t="shared" ref="M24:N24" si="4">M25</f>
        <v>200</v>
      </c>
      <c r="N24" s="74">
        <f t="shared" si="4"/>
        <v>200</v>
      </c>
    </row>
    <row r="25" spans="1:14" s="28" customFormat="1" ht="34.5" customHeight="1" x14ac:dyDescent="0.2">
      <c r="A25" s="32" t="s">
        <v>230</v>
      </c>
      <c r="B25" s="32" t="s">
        <v>296</v>
      </c>
      <c r="C25" s="64" t="s">
        <v>149</v>
      </c>
      <c r="D25" s="35" t="s">
        <v>310</v>
      </c>
      <c r="E25" s="30" t="s">
        <v>195</v>
      </c>
      <c r="F25" s="24" t="s">
        <v>69</v>
      </c>
      <c r="G25" s="24">
        <v>10</v>
      </c>
      <c r="H25" s="32" t="s">
        <v>197</v>
      </c>
      <c r="I25" s="32" t="s">
        <v>230</v>
      </c>
      <c r="J25" s="32" t="s">
        <v>230</v>
      </c>
      <c r="K25" s="75" t="s">
        <v>284</v>
      </c>
      <c r="L25" s="75">
        <v>200</v>
      </c>
      <c r="M25" s="75">
        <v>200</v>
      </c>
      <c r="N25" s="75">
        <v>200</v>
      </c>
    </row>
  </sheetData>
  <mergeCells count="58">
    <mergeCell ref="L6:L8"/>
    <mergeCell ref="M6:M8"/>
    <mergeCell ref="N6:N8"/>
    <mergeCell ref="M2:N2"/>
    <mergeCell ref="A3:K3"/>
    <mergeCell ref="A5:A8"/>
    <mergeCell ref="B5:B8"/>
    <mergeCell ref="C5:C8"/>
    <mergeCell ref="D5:D8"/>
    <mergeCell ref="K5:N5"/>
    <mergeCell ref="E5:J5"/>
    <mergeCell ref="E6:E8"/>
    <mergeCell ref="F6:F8"/>
    <mergeCell ref="G6:J6"/>
    <mergeCell ref="G7:H7"/>
    <mergeCell ref="I7:I8"/>
    <mergeCell ref="J7:J8"/>
    <mergeCell ref="K6:K8"/>
    <mergeCell ref="A10:A12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A13:A15"/>
    <mergeCell ref="B13:B15"/>
    <mergeCell ref="C13:C15"/>
    <mergeCell ref="D13:D15"/>
    <mergeCell ref="E13:E15"/>
    <mergeCell ref="F13:F15"/>
    <mergeCell ref="G13:G15"/>
    <mergeCell ref="H13:H15"/>
    <mergeCell ref="I13:I15"/>
    <mergeCell ref="J13:J15"/>
    <mergeCell ref="A18:A20"/>
    <mergeCell ref="B18:B20"/>
    <mergeCell ref="C18:C20"/>
    <mergeCell ref="D18:D20"/>
    <mergeCell ref="E18:E20"/>
    <mergeCell ref="F18:F20"/>
    <mergeCell ref="G18:G20"/>
    <mergeCell ref="H18:H20"/>
    <mergeCell ref="I18:I20"/>
    <mergeCell ref="J18:J20"/>
    <mergeCell ref="A22:A24"/>
    <mergeCell ref="B22:B24"/>
    <mergeCell ref="C22:C24"/>
    <mergeCell ref="D22:D24"/>
    <mergeCell ref="E22:E24"/>
    <mergeCell ref="F22:F24"/>
    <mergeCell ref="G22:G24"/>
    <mergeCell ref="H22:H24"/>
    <mergeCell ref="I22:I24"/>
    <mergeCell ref="J22:J24"/>
  </mergeCells>
  <phoneticPr fontId="25" type="noConversion"/>
  <printOptions horizontalCentered="1"/>
  <pageMargins left="0.25" right="0.25" top="0.75" bottom="0.75" header="0.3" footer="0.3"/>
  <pageSetup paperSize="9" scale="47" fitToHeight="0" orientation="landscape" r:id="rId1"/>
  <headerFooter differentFirst="1">
    <oddHeader>&amp;C&amp;P</oddHeader>
  </headerFooter>
  <ignoredErrors>
    <ignoredError sqref="I13:J13 I16:I18 J16:J18 I25:J25 I21:J2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7</vt:i4>
      </vt:variant>
    </vt:vector>
  </HeadingPairs>
  <TitlesOfParts>
    <vt:vector size="18" baseType="lpstr">
      <vt:lpstr>пример</vt:lpstr>
      <vt:lpstr>квартальный отчет Вариант 1</vt:lpstr>
      <vt:lpstr>01</vt:lpstr>
      <vt:lpstr>02</vt:lpstr>
      <vt:lpstr>3</vt:lpstr>
      <vt:lpstr>4</vt:lpstr>
      <vt:lpstr>5</vt:lpstr>
      <vt:lpstr>6</vt:lpstr>
      <vt:lpstr>7</vt:lpstr>
      <vt:lpstr>8</vt:lpstr>
      <vt:lpstr>9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Богомолова Анна Петровна</cp:lastModifiedBy>
  <cp:lastPrinted>2022-02-01T07:31:35Z</cp:lastPrinted>
  <dcterms:created xsi:type="dcterms:W3CDTF">2020-09-17T13:48:54Z</dcterms:created>
  <dcterms:modified xsi:type="dcterms:W3CDTF">2022-02-01T07:31:51Z</dcterms:modified>
</cp:coreProperties>
</file>